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<sst xmlns="http://schemas.openxmlformats.org/spreadsheetml/2006/main" count="6495" uniqueCount="5306">
  <si>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</si>
  <si>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</si>
  <si>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</si>
  <si>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</si>
  <si>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</si>
  <si>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</si>
  <si>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</si>
  <si>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</si>
  <si>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</si>
  <si>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</si>
  <si>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</si>
  <si>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</si>
  <si>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</si>
  <si>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</si>
  <si>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</si>
  <si>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</si>
  <si>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</si>
  <si>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</si>
  <si>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</si>
  <si>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</si>
  <si>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</si>
  <si>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</si>
  <si>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</si>
  <si>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</si>
  <si>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</si>
  <si>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</si>
  <si>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</si>
  <si>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</si>
  <si>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</si>
  <si>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</si>
  <si>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</si>
  <si>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</si>
  <si>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</si>
  <si>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</si>
  <si>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</si>
  <si>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</si>
  <si>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</si>
  <si>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</si>
  <si>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</si>
  <si>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</si>
  <si>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</si>
  <si>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</si>
  <si>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</si>
  <si>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</si>
  <si>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</si>
  <si>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</si>
  <si>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</si>
  <si>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</si>
  <si>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</si>
  <si>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</si>
  <si>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</si>
  <si>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</si>
  <si>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</si>
  <si>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</si>
  <si>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</si>
  <si>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</si>
  <si>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</si>
  <si>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</si>
  <si>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</si>
  <si>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</si>
  <si>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</si>
  <si>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</si>
  <si>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</si>
  <si>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</si>
  <si>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</si>
  <si>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</si>
  <si>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</si>
  <si>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</si>
  <si>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</si>
  <si>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</si>
  <si>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</si>
  <si>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</si>
  <si>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</si>
  <si>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</si>
  <si>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</si>
  <si>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</si>
  <si>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</si>
  <si>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</si>
  <si>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</si>
  <si>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</si>
  <si>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</si>
  <si>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</si>
  <si>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</si>
  <si>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</si>
  <si>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</si>
  <si>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</si>
  <si>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</si>
  <si>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</si>
  <si>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</si>
  <si>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</si>
  <si>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</si>
  <si>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</si>
  <si>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</si>
  <si>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</si>
  <si>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</si>
  <si>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</si>
  <si>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</si>
  <si>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</si>
  <si>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</si>
  <si>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</si>
  <si>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</si>
  <si>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</si>
  <si>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</si>
  <si>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</si>
  <si>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</si>
  <si>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</si>
  <si>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</si>
  <si>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</si>
  <si>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</si>
  <si>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</si>
  <si>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</si>
  <si>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</si>
  <si>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</si>
  <si>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</si>
  <si>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</si>
  <si>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</si>
  <si>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</si>
  <si>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</si>
  <si>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</si>
  <si>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</si>
  <si>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</si>
  <si>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</si>
  <si>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</si>
  <si>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</si>
  <si>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</si>
  <si>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</si>
  <si>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</si>
  <si>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</si>
  <si>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</si>
  <si>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</si>
  <si>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</si>
  <si>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</si>
  <si>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</si>
  <si>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</si>
  <si>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</si>
  <si>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</si>
  <si>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</si>
  <si>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</si>
  <si>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</si>
  <si>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</si>
  <si>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</si>
  <si>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</si>
  <si>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</si>
  <si>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</si>
  <si>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</si>
  <si>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</si>
  <si>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</si>
  <si>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</si>
  <si>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</si>
  <si>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</si>
  <si>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</si>
  <si>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</si>
  <si>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</si>
  <si>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</si>
  <si>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</si>
  <si>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</si>
  <si>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</si>
  <si>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</si>
  <si>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</si>
  <si>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</si>
  <si>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</si>
  <si>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</si>
  <si>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</si>
  <si>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</si>
  <si>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</si>
  <si>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</si>
  <si>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</si>
  <si>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</si>
  <si>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</si>
  <si>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</si>
  <si>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</si>
  <si>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</si>
  <si>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</si>
  <si>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</si>
  <si>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</si>
  <si>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</si>
  <si>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</si>
  <si>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</si>
  <si>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</si>
  <si>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</si>
  <si>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</si>
  <si>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</si>
  <si>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</si>
  <si>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</si>
  <si>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</si>
  <si>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</si>
  <si>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</si>
  <si>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</si>
  <si>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</si>
  <si>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</si>
  <si>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</si>
  <si>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</si>
  <si>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</si>
  <si>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</si>
  <si>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</si>
  <si>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</si>
  <si>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</si>
  <si>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</si>
  <si>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</si>
  <si>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</si>
  <si>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</si>
  <si>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</si>
  <si>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</si>
  <si>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</si>
  <si>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</si>
  <si>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</si>
  <si>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</si>
  <si>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</si>
  <si>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</si>
  <si>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</si>
  <si>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</si>
  <si>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</si>
  <si>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</si>
  <si>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</si>
  <si>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</si>
  <si>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</si>
  <si>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</si>
  <si>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</si>
  <si>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</si>
  <si>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</si>
  <si>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</si>
  <si>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</si>
  <si>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</si>
  <si>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</si>
  <si>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</si>
  <si>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</si>
  <si>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</si>
  <si>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</si>
  <si>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</si>
  <si>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</si>
  <si>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</si>
  <si>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</si>
  <si>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</si>
  <si>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</si>
  <si>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</si>
  <si>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</si>
  <si>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</si>
  <si>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</si>
  <si>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</si>
  <si>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</si>
  <si>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</si>
  <si>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</si>
  <si>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</si>
  <si>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</si>
  <si>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</si>
  <si>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</si>
  <si>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</si>
  <si>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</si>
  <si>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</si>
  <si>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</si>
  <si>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</si>
  <si>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</si>
  <si>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</si>
  <si>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</si>
  <si>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</si>
  <si>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</si>
  <si>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</si>
  <si>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</si>
  <si>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</si>
  <si>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</si>
  <si>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</si>
  <si>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</si>
  <si>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</si>
  <si>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</si>
  <si>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</si>
  <si>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</si>
  <si>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</si>
  <si>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</si>
  <si>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</si>
  <si>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</si>
  <si>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</si>
  <si>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</si>
  <si>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</si>
  <si>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</si>
  <si>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</si>
  <si>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</si>
  <si>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</si>
  <si>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</si>
  <si>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</si>
  <si>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</si>
  <si>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</si>
  <si>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</si>
  <si>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</si>
  <si>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</si>
  <si>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</si>
  <si>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</si>
  <si>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</si>
  <si>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</si>
  <si>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</si>
  <si>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</si>
  <si>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</si>
  <si>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</si>
  <si>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</si>
  <si>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</si>
  <si>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</si>
  <si>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</si>
  <si>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</si>
  <si>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</si>
  <si>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</si>
  <si>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</si>
  <si>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</si>
  <si>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</si>
  <si>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</si>
  <si>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</si>
  <si>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</si>
  <si>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</si>
  <si>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</si>
  <si>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</si>
  <si>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</si>
  <si>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</si>
  <si>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</si>
  <si>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</si>
  <si>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</si>
  <si>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</si>
  <si>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</si>
  <si>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</si>
  <si>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</si>
  <si>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</si>
  <si>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</si>
  <si>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</si>
  <si>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</si>
  <si>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</si>
  <si>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</si>
  <si>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</si>
  <si>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</si>
  <si>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</si>
  <si>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</si>
  <si>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</si>
  <si>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</si>
  <si>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</si>
  <si>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</si>
  <si>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</si>
  <si>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</si>
  <si>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</si>
  <si>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</si>
  <si>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</si>
  <si>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</si>
  <si>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</si>
  <si>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</si>
  <si>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</si>
  <si>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</si>
  <si>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</si>
  <si>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</si>
  <si>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</si>
  <si>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</si>
  <si>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</si>
  <si>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</si>
  <si>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</si>
  <si>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</si>
  <si>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</si>
  <si>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</si>
  <si>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</si>
  <si>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</si>
  <si>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</si>
  <si>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</si>
  <si>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</si>
  <si>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</si>
  <si>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</si>
  <si>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</si>
  <si>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</si>
  <si>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</si>
  <si>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</si>
  <si>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</si>
  <si>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</si>
  <si>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</si>
  <si>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</si>
  <si>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</si>
  <si>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</si>
  <si>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</si>
  <si>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</si>
  <si>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</si>
  <si>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</si>
  <si>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</si>
  <si>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</si>
  <si>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</si>
  <si>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</si>
  <si>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</si>
  <si>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</si>
  <si>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</si>
  <si>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</si>
  <si>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</si>
  <si>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</si>
  <si>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</si>
  <si>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</si>
  <si>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</si>
  <si>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</si>
  <si>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</si>
  <si>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</si>
  <si>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</si>
  <si>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</si>
  <si>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</si>
  <si>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</si>
  <si>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</si>
  <si>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</si>
  <si>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</si>
  <si>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</si>
  <si>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</si>
  <si>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</si>
  <si>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</si>
  <si>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</si>
  <si>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</si>
  <si>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</si>
  <si>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</si>
  <si>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</si>
  <si>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</si>
  <si>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</si>
  <si>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</si>
  <si>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</si>
  <si>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</si>
  <si>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</si>
  <si>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</si>
  <si>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</si>
  <si>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</si>
  <si>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</si>
  <si>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</si>
  <si>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</si>
  <si>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</si>
  <si>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</si>
  <si>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</si>
  <si>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</si>
  <si>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</si>
  <si>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</si>
  <si>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</si>
  <si>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</si>
  <si>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</si>
  <si>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</si>
  <si>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</si>
  <si>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</si>
  <si>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</si>
  <si>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</si>
  <si>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</si>
  <si>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</si>
  <si>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</si>
  <si>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</si>
  <si>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</si>
  <si>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</si>
  <si>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</si>
  <si>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</si>
  <si>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</si>
  <si>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</si>
  <si>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</si>
  <si>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</si>
  <si>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</si>
  <si>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</si>
  <si>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</si>
  <si>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</si>
  <si>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</si>
  <si>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</si>
  <si>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</si>
  <si>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</si>
  <si>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</si>
  <si>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</si>
  <si>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</si>
  <si>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</si>
  <si>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</si>
  <si>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</si>
  <si>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</si>
  <si>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</si>
  <si>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</si>
  <si>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</si>
  <si>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</si>
  <si>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</si>
  <si>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</si>
  <si>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</si>
  <si>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</si>
  <si>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</si>
  <si>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</si>
  <si>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</si>
  <si>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</si>
  <si>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</si>
  <si>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</si>
  <si>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</si>
  <si>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</si>
  <si>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</si>
  <si>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</si>
  <si>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</si>
  <si>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</si>
  <si>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</si>
  <si>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</si>
  <si>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</si>
  <si>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</si>
  <si>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</si>
  <si>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</si>
  <si>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</si>
  <si>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</si>
  <si>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</si>
  <si>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</si>
  <si>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</si>
  <si>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</si>
  <si>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</si>
  <si>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</si>
  <si>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</si>
  <si>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</si>
  <si>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</si>
  <si>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</si>
  <si>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</si>
  <si>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</si>
  <si>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</si>
  <si>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</si>
  <si>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</si>
  <si>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</si>
  <si>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</si>
  <si>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</si>
  <si>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</si>
  <si>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</si>
  <si>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</si>
  <si>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</si>
  <si>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</si>
  <si>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</si>
  <si>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</si>
  <si>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</si>
  <si>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</si>
  <si>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</si>
  <si>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</si>
  <si>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</si>
  <si>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</si>
  <si>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</si>
  <si>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</si>
  <si>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</si>
  <si>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</si>
  <si>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</si>
  <si>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</si>
  <si>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</si>
  <si>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</si>
  <si>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</si>
  <si>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</si>
  <si>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</si>
  <si>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</si>
  <si>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</si>
  <si>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</si>
  <si>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</si>
  <si>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</si>
  <si>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</si>
  <si>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</si>
  <si>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</si>
  <si>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</si>
  <si>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</si>
  <si>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</si>
  <si>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</si>
  <si>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</si>
  <si>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</si>
  <si>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</si>
  <si>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</si>
  <si>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</si>
  <si>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</si>
  <si>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</si>
  <si>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</si>
  <si>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</si>
  <si>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</si>
  <si>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</si>
  <si>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</si>
  <si>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</si>
  <si>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</si>
  <si>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</si>
  <si>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</si>
  <si>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</si>
  <si>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</si>
  <si>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</si>
  <si>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</si>
  <si>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</si>
  <si>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</si>
  <si>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</si>
  <si>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</si>
  <si>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</si>
  <si>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</si>
  <si>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</si>
  <si>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</si>
  <si>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</si>
  <si>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</si>
  <si>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</si>
  <si>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</si>
  <si>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</si>
  <si>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</si>
  <si>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</si>
  <si>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</si>
  <si>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</si>
  <si>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</si>
  <si>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</si>
  <si>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</si>
  <si>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</si>
  <si>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</si>
  <si>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</si>
  <si>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</si>
  <si>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</si>
  <si>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</si>
  <si>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</si>
  <si>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</si>
  <si>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</si>
  <si>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</si>
  <si>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</si>
  <si>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</si>
  <si>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</si>
  <si>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</si>
  <si>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</si>
  <si>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</si>
  <si>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</si>
  <si>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</si>
  <si>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</si>
  <si>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</si>
  <si>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</si>
  <si>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</si>
  <si>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</si>
  <si>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</si>
  <si>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</si>
  <si>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</si>
  <si>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</si>
  <si>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</si>
  <si>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</si>
  <si>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</si>
  <si>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</si>
  <si>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</si>
  <si>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</si>
  <si>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</si>
  <si>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</si>
  <si>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</si>
  <si>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</si>
  <si>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</si>
  <si>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</si>
  <si>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</si>
  <si>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</si>
  <si>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</si>
  <si>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</si>
  <si>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</si>
  <si>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</si>
  <si>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</si>
  <si>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</si>
  <si>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</si>
  <si>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</si>
  <si>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</si>
  <si>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</si>
  <si>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</si>
  <si>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</si>
  <si>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</si>
  <si>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</si>
  <si>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</si>
  <si>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</si>
  <si>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</si>
  <si>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</si>
  <si>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</si>
  <si>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</si>
  <si>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</si>
  <si>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</si>
  <si>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</si>
  <si>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</si>
  <si>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</si>
  <si>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</si>
  <si>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</si>
  <si>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</si>
  <si>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</si>
  <si>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</si>
  <si>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</si>
  <si>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</si>
  <si>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</si>
  <si>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</si>
  <si>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</si>
  <si>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</si>
  <si>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</si>
  <si>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</si>
  <si>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</si>
  <si>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</si>
  <si>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</si>
  <si>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</si>
  <si>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</si>
  <si>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</si>
  <si>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</si>
  <si>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</si>
  <si>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</si>
  <si>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</si>
  <si>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</si>
  <si>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</si>
  <si>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</si>
  <si>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</si>
  <si>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</si>
  <si>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</si>
  <si>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</si>
  <si>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</si>
  <si>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</si>
  <si>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</si>
  <si>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</si>
  <si>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</si>
  <si>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</si>
  <si>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</si>
  <si>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</si>
  <si>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</si>
  <si>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</si>
  <si>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</si>
  <si>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</si>
  <si>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</si>
  <si>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</si>
  <si>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</si>
  <si>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</si>
  <si>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</si>
  <si>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</si>
  <si>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</si>
  <si>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</si>
  <si>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</si>
  <si>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</si>
  <si>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</si>
  <si>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</si>
  <si>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</si>
  <si>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</si>
  <si>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</si>
  <si>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</si>
  <si>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</si>
  <si>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</si>
  <si>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</si>
  <si>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</si>
  <si>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</si>
  <si>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</si>
  <si>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</si>
  <si>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</si>
  <si>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</si>
  <si>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</si>
  <si>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</si>
  <si>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</si>
  <si>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</si>
  <si>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</si>
  <si>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</si>
  <si>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</si>
  <si>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</si>
  <si>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</si>
  <si>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</si>
  <si>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</si>
  <si>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</si>
  <si>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</si>
  <si>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</si>
  <si>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</si>
  <si>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</si>
  <si>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</si>
  <si>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</si>
  <si>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</si>
  <si>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</si>
  <si>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</si>
  <si>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</si>
  <si>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</si>
  <si>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</si>
  <si>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</si>
  <si>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</si>
  <si>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</si>
  <si>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</si>
  <si>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</si>
  <si>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</si>
  <si>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</si>
  <si>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</si>
  <si>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</si>
  <si>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</si>
  <si>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</si>
  <si>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</si>
  <si>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</si>
  <si>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</si>
  <si>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</si>
  <si>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</si>
  <si>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</si>
  <si>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</si>
  <si>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</si>
  <si>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</si>
  <si>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</si>
  <si>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</si>
  <si>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</si>
  <si>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</si>
  <si>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</si>
  <si>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</si>
  <si>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</si>
  <si>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</si>
  <si>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</si>
  <si>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</si>
  <si>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</si>
  <si>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</si>
  <si>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</si>
  <si>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</si>
  <si>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</si>
  <si>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</si>
  <si>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</si>
  <si>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</si>
  <si>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</si>
  <si>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</si>
  <si>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</si>
  <si>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</si>
  <si>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</si>
  <si>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</si>
  <si>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</si>
  <si>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</si>
  <si>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</si>
  <si>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</si>
  <si>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</si>
  <si>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</si>
  <si>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</si>
  <si>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</si>
  <si>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</si>
  <si>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</si>
  <si>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</si>
  <si>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</si>
  <si>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</si>
  <si>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</si>
  <si>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</si>
  <si>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</si>
  <si>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</si>
  <si>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</si>
  <si>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</si>
  <si>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</si>
  <si>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</si>
  <si>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</si>
  <si>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</si>
  <si>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</si>
  <si>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</si>
  <si>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</si>
  <si>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</si>
  <si>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</si>
  <si>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</si>
  <si>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</si>
  <si>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</si>
  <si>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</si>
  <si>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</si>
  <si>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</si>
  <si>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</si>
  <si>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</si>
  <si>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</si>
  <si>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</si>
  <si>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</si>
  <si>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</si>
  <si>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</si>
  <si>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</si>
  <si>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</si>
  <si>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</si>
  <si>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</si>
  <si>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</si>
  <si>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</si>
  <si>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</si>
  <si>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</si>
  <si>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</si>
  <si>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</si>
  <si>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</si>
  <si>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</si>
  <si>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</si>
  <si>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</si>
  <si>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</si>
  <si>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</si>
  <si>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</si>
  <si>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</si>
  <si>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</si>
  <si>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</si>
  <si>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</si>
  <si>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</si>
  <si>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</si>
  <si>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</si>
  <si>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</si>
  <si>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</si>
  <si>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</si>
  <si>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</si>
  <si>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</si>
  <si>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</si>
  <si>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</si>
  <si>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</si>
  <si>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</si>
  <si>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</si>
  <si>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</si>
  <si>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</si>
  <si>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</si>
  <si>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</si>
  <si>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</si>
  <si>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</si>
  <si>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</si>
  <si>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</si>
  <si>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</si>
  <si>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</si>
  <si>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</si>
  <si>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</si>
  <si>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</si>
  <si>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</si>
  <si>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</si>
  <si>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</si>
  <si>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</si>
  <si>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</si>
  <si>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</si>
  <si>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</si>
  <si>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</si>
  <si>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</si>
  <si>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</si>
  <si>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</si>
  <si>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</si>
  <si>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</si>
  <si>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</si>
  <si>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</si>
  <si>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</si>
  <si>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</si>
  <si>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</si>
  <si>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</si>
  <si>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</si>
  <si>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</si>
  <si>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</si>
  <si>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</si>
  <si>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</si>
  <si>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</si>
  <si>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</si>
  <si>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</si>
  <si>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</si>
  <si>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</si>
  <si>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</si>
  <si>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</si>
  <si>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</si>
  <si>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</si>
  <si>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</si>
  <si>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</si>
  <si>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</si>
  <si>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</si>
  <si>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</si>
  <si>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</si>
  <si>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</si>
  <si>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</si>
  <si>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</si>
  <si>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</si>
  <si>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</si>
  <si>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</si>
  <si>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</si>
  <si>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</si>
  <si>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</si>
  <si>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</si>
  <si>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</si>
  <si>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</si>
  <si>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</si>
  <si>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</si>
  <si>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</si>
  <si>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</si>
  <si>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</si>
  <si>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</si>
  <si>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</si>
  <si>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</si>
  <si>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</si>
  <si>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</si>
  <si>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</si>
  <si>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</si>
  <si>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</si>
  <si>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</si>
  <si>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</si>
  <si>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</si>
  <si>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</si>
  <si>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</si>
  <si>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</si>
  <si>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</si>
  <si>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</si>
  <si>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</si>
  <si>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</si>
  <si>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</si>
  <si>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</si>
  <si>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</si>
  <si>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</si>
  <si>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</si>
  <si>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</si>
  <si>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</si>
  <si>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</si>
  <si>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</si>
  <si>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</si>
  <si>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</si>
  <si>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</si>
  <si>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</si>
  <si>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</si>
  <si>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</si>
  <si>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</si>
  <si>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</si>
  <si>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</si>
  <si>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</si>
  <si>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</si>
  <si>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</si>
  <si>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</si>
  <si>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</si>
  <si>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</si>
  <si>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</si>
  <si>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</si>
  <si>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</si>
  <si>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</si>
  <si>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</si>
  <si>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</si>
  <si>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</si>
  <si>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</si>
  <si>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</si>
  <si>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</si>
  <si>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</si>
  <si>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</si>
  <si>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</si>
  <si>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</si>
  <si>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</si>
  <si>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</si>
  <si>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</si>
  <si>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</si>
  <si>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</si>
  <si>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</si>
  <si>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</si>
  <si>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</si>
  <si>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</si>
  <si>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</si>
  <si>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</si>
  <si>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</si>
  <si>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</si>
  <si>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</si>
  <si>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</si>
  <si>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</si>
  <si>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</si>
  <si>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</si>
  <si>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</si>
  <si>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</si>
  <si>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</si>
  <si>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</si>
  <si>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</si>
  <si>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</si>
  <si>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</si>
  <si>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</si>
  <si>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</si>
  <si>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</si>
  <si>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</si>
  <si>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</si>
  <si>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</si>
  <si>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</si>
  <si>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</si>
  <si>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</si>
  <si>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</si>
  <si>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</si>
  <si>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</si>
  <si>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</si>
  <si>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</si>
  <si>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</si>
  <si>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</si>
  <si>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</si>
  <si>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</si>
  <si>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</si>
  <si>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</si>
  <si>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</si>
  <si>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</si>
  <si>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</si>
  <si>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</si>
  <si>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</si>
  <si>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</si>
  <si>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</si>
  <si>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</si>
  <si>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</si>
  <si>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</si>
  <si>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</si>
  <si>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</si>
  <si>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</si>
  <si>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</si>
  <si>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</si>
  <si>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</si>
  <si>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</si>
  <si>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</si>
  <si>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</si>
  <si>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</si>
  <si>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</si>
  <si>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</si>
  <si>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</si>
  <si>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</si>
  <si>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</si>
  <si>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</si>
  <si>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</si>
  <si>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</si>
  <si>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</si>
  <si>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</si>
  <si>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</si>
  <si>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</si>
  <si>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</si>
  <si>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</si>
  <si>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</si>
  <si>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</si>
  <si>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</si>
  <si>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</si>
  <si>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</si>
  <si>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</si>
  <si>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</si>
  <si>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</si>
  <si>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</si>
  <si>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</si>
  <si>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</si>
  <si>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</si>
  <si>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</si>
  <si>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</si>
  <si>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</si>
  <si>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</si>
  <si>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</si>
  <si>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</si>
  <si>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</si>
  <si>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</si>
  <si>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</si>
  <si>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</si>
  <si>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</si>
  <si>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</si>
  <si>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</si>
  <si>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</si>
  <si>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</si>
  <si>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</si>
  <si>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</si>
  <si>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</si>
  <si>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</si>
  <si>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</si>
  <si>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</si>
  <si>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</si>
  <si>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</si>
  <si>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</si>
  <si>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</si>
  <si>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</si>
  <si>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</si>
  <si>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</si>
  <si>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</si>
  <si>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</si>
  <si>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</si>
  <si>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</si>
  <si>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</si>
  <si>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</si>
  <si>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</si>
  <si>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</si>
  <si>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</si>
  <si>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</si>
  <si>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</si>
  <si>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</si>
  <si>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</si>
  <si>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</si>
  <si>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</si>
  <si>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</si>
  <si>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</si>
  <si>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</si>
  <si>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</si>
  <si>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</si>
  <si>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</si>
  <si>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</si>
  <si>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</si>
  <si>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</si>
  <si>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</si>
  <si>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</si>
  <si>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</si>
  <si>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</si>
  <si>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</si>
  <si>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</si>
  <si>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</si>
  <si>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</si>
  <si>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</si>
  <si>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</si>
  <si>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</si>
  <si>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</si>
  <si>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</si>
  <si>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</si>
  <si>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</si>
  <si>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</si>
  <si>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</si>
  <si>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</si>
  <si>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</si>
  <si>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</si>
  <si>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</si>
  <si>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</si>
  <si>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</si>
  <si>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</si>
  <si>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</si>
  <si>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</si>
  <si>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</si>
  <si>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</si>
  <si>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</si>
  <si>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</si>
  <si>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</si>
  <si>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</si>
  <si>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</si>
  <si>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</si>
  <si>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</si>
  <si>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</si>
  <si>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</si>
  <si>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</si>
  <si>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</si>
  <si>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</si>
  <si>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</si>
  <si>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</si>
  <si>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</si>
  <si>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</si>
  <si>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</si>
  <si>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</si>
  <si>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</si>
  <si>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</si>
  <si>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</si>
  <si>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</si>
  <si>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</si>
  <si>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</si>
  <si>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</si>
  <si>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</si>
  <si>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</si>
  <si>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</si>
  <si>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</si>
  <si>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</si>
  <si>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</si>
  <si>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</si>
  <si>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</si>
  <si>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</si>
  <si>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</si>
  <si>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</si>
  <si>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</si>
  <si>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</si>
  <si>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</si>
  <si>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</si>
  <si>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</si>
  <si>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</si>
  <si>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</si>
  <si>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</si>
  <si>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</si>
  <si>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</si>
  <si>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</si>
  <si>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</si>
  <si>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</si>
  <si>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</si>
  <si>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</si>
  <si>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</si>
  <si>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</si>
  <si>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</si>
  <si>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</si>
  <si>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</si>
  <si>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</si>
  <si>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</si>
  <si>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</si>
  <si>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</si>
  <si>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</si>
  <si>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</si>
  <si>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</si>
  <si>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</si>
  <si>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</si>
  <si>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</si>
  <si>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</si>
  <si>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</si>
  <si>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</si>
  <si>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</si>
  <si>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</si>
  <si>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</si>
  <si>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</si>
  <si>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</si>
  <si>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</si>
  <si>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</si>
  <si>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</si>
  <si>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</si>
  <si>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</si>
  <si>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</si>
  <si>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</si>
  <si>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</si>
  <si>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</si>
  <si>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</si>
  <si>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</si>
  <si>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</si>
  <si>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</si>
  <si>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</si>
  <si>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</si>
  <si>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</si>
  <si>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</si>
  <si>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</si>
  <si>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</si>
  <si>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</si>
  <si>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</si>
  <si>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</si>
  <si>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</si>
  <si>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</si>
  <si>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</si>
  <si>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</si>
  <si>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</si>
  <si>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</si>
  <si>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</si>
  <si>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</si>
  <si>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</si>
  <si>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</si>
  <si>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</si>
  <si>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</si>
  <si>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</si>
  <si>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</si>
  <si>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</si>
  <si>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</si>
  <si>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</si>
  <si>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</si>
  <si>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</si>
  <si>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</si>
  <si>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</si>
  <si>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</si>
  <si>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</si>
  <si>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</si>
  <si>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</si>
  <si>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</si>
  <si>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</si>
  <si>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</si>
  <si>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</si>
  <si>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</si>
  <si>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</si>
  <si>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</si>
  <si>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</si>
  <si>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</si>
  <si>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</si>
  <si>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</si>
  <si>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</si>
  <si>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</si>
  <si>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</si>
  <si>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</si>
  <si>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</si>
  <si>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</si>
  <si>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</si>
  <si>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</si>
  <si>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</si>
  <si>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</si>
  <si>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</si>
  <si>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</si>
  <si>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</si>
  <si>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</si>
  <si>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</si>
  <si>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</si>
  <si>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</si>
  <si>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</si>
  <si>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</si>
  <si>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</si>
  <si>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</si>
  <si>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</si>
  <si>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</si>
  <si>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</si>
  <si>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</si>
  <si>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</si>
  <si>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</si>
  <si>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</si>
  <si>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</si>
  <si>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</si>
  <si>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</si>
  <si>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</si>
  <si>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</si>
  <si>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</si>
  <si>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</si>
  <si>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</si>
  <si>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</si>
  <si>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</si>
  <si>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</si>
  <si>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</si>
  <si>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</si>
  <si>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</si>
  <si>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</si>
  <si>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</si>
  <si>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</si>
  <si>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</si>
  <si>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</si>
  <si>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</si>
  <si>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</si>
  <si>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</si>
  <si>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</si>
  <si>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</si>
  <si>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</si>
  <si>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</si>
  <si>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</si>
  <si>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</si>
  <si>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</si>
  <si>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</si>
  <si>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</si>
  <si>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</si>
  <si>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</si>
  <si>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</si>
  <si>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</si>
  <si>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</si>
  <si>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</si>
  <si>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</si>
  <si>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</si>
  <si>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</si>
  <si>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</si>
  <si>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</si>
  <si>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</si>
  <si>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</si>
  <si>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</si>
  <si>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</si>
  <si>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</si>
  <si>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</si>
  <si>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</si>
  <si>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</si>
  <si>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</si>
  <si>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</si>
  <si>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</si>
  <si>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</si>
  <si>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</si>
  <si>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</si>
  <si>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</si>
  <si>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</si>
  <si>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</si>
  <si>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</si>
  <si>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</si>
  <si>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</si>
  <si>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</si>
  <si>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</si>
  <si>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</si>
  <si>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</si>
  <si>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</si>
  <si>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</si>
  <si>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</si>
  <si>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</si>
  <si>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</si>
  <si>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</si>
  <si>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</si>
  <si>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</si>
  <si>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</si>
  <si>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</si>
  <si>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</si>
  <si>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</si>
  <si>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</si>
  <si>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</si>
  <si>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</si>
  <si>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</si>
  <si>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</si>
  <si>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</si>
  <si>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</si>
  <si>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</si>
  <si>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</si>
  <si>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</si>
  <si>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</si>
  <si>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</si>
  <si>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</si>
  <si>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</si>
  <si>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</si>
  <si>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</si>
  <si>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</si>
  <si>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</si>
  <si>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</si>
  <si>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</si>
  <si>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</si>
  <si>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</si>
  <si>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</si>
  <si>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</si>
  <si>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</si>
  <si>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</si>
  <si>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</si>
  <si>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</si>
  <si>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</si>
  <si>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</si>
  <si>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</si>
  <si>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</si>
  <si>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</si>
  <si>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</si>
  <si>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</si>
  <si>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</si>
  <si>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</si>
  <si>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</si>
  <si>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</si>
  <si>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</si>
  <si>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</si>
  <si>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</si>
  <si>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</si>
  <si>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</si>
  <si>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</si>
  <si>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</si>
  <si>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</si>
  <si>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</si>
  <si>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</si>
  <si>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</si>
  <si>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</si>
  <si>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</si>
  <si>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</si>
  <si>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</si>
  <si>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</si>
  <si>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</si>
  <si>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</si>
  <si>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</si>
  <si>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</si>
  <si>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</si>
  <si>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</si>
  <si>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</si>
  <si>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</si>
  <si>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</si>
  <si>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</si>
  <si>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</si>
  <si>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</si>
  <si>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</si>
  <si>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</si>
  <si>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</si>
  <si>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</si>
  <si>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</si>
  <si>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</si>
  <si>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</si>
  <si>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</si>
  <si>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</si>
  <si>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</si>
  <si>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</si>
  <si>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</si>
  <si>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</si>
  <si>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</si>
  <si>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</si>
  <si>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</si>
  <si>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</si>
  <si>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</si>
  <si>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</si>
  <si>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</si>
  <si>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</si>
  <si>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</si>
  <si>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</si>
  <si>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</si>
  <si>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</si>
  <si>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</si>
  <si>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</si>
  <si>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</si>
  <si>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</si>
  <si>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</si>
  <si>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</si>
  <si>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</si>
  <si>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</si>
  <si>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</si>
  <si>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</si>
  <si>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</si>
  <si>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</si>
  <si>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</si>
  <si>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</si>
  <si>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</si>
  <si>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</si>
  <si>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</si>
  <si>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</si>
  <si>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</si>
  <si>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</si>
  <si>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</si>
  <si>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</si>
  <si>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</si>
  <si>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</si>
  <si>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</si>
  <si>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</si>
  <si>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</si>
  <si>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</si>
  <si>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</si>
  <si>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</si>
  <si>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</si>
  <si>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</si>
  <si>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</si>
  <si>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</si>
  <si>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</si>
  <si>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</si>
  <si>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</si>
  <si>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</si>
  <si>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</si>
  <si>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</si>
  <si>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</si>
  <si>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</si>
  <si>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</si>
  <si>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</si>
  <si>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</si>
  <si>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</si>
  <si>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</si>
  <si>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</si>
  <si>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</si>
  <si>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</si>
  <si>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</si>
  <si>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</si>
  <si>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</si>
  <si>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</si>
  <si>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</si>
  <si>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</si>
  <si>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</si>
  <si>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</si>
  <si>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</si>
  <si>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</si>
  <si>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</si>
  <si>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</si>
  <si>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</si>
  <si>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</si>
  <si>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</si>
  <si>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</si>
  <si>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</si>
  <si>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</si>
  <si>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</si>
  <si>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</si>
  <si>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</si>
  <si>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</si>
  <si>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</si>
  <si>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</si>
  <si>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</si>
  <si>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</si>
  <si>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</si>
  <si>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</si>
  <si>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</si>
  <si>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</si>
  <si>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</si>
  <si>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</si>
  <si>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</si>
  <si>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</si>
  <si>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</si>
  <si>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</si>
  <si>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</si>
  <si>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</si>
  <si>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</si>
  <si>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</si>
  <si>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</si>
  <si>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</si>
  <si>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</si>
  <si>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</si>
  <si>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</si>
  <si>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</si>
  <si>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</si>
  <si>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</si>
  <si>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</si>
  <si>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</si>
  <si>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</si>
  <si>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</si>
  <si>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</si>
  <si>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</si>
  <si>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</si>
  <si>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</si>
  <si>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</si>
  <si>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</si>
  <si>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</si>
  <si>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</si>
  <si>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</si>
  <si>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</si>
  <si>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</si>
  <si>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</si>
  <si>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</si>
  <si>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</si>
  <si>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</si>
  <si>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</si>
  <si>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</si>
  <si>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</si>
  <si>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</si>
  <si>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</si>
  <si>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</si>
  <si>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</si>
  <si>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</si>
  <si>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</si>
  <si>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</si>
  <si>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</si>
  <si>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</si>
  <si>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</si>
  <si>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</si>
  <si>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</si>
  <si>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</si>
  <si>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</si>
  <si>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</si>
  <si>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</si>
  <si>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</si>
  <si>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</si>
  <si>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</si>
  <si>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</si>
  <si>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</si>
  <si>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</si>
  <si>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</si>
  <si>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</si>
  <si>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</si>
  <si>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</si>
  <si>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</si>
  <si>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</si>
  <si>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</si>
  <si>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</si>
  <si>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</si>
  <si>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</si>
  <si>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</si>
  <si>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</si>
  <si>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</si>
  <si>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</si>
  <si>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</si>
  <si>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</si>
  <si>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</si>
  <si>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</si>
  <si>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</si>
  <si>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</si>
  <si>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</si>
  <si>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</si>
  <si>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</si>
  <si>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</si>
  <si>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</si>
  <si>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</si>
  <si>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</si>
  <si>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</si>
  <si>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</si>
  <si>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</si>
  <si>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</si>
  <si>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</si>
  <si>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</si>
  <si>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</si>
  <si>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</si>
  <si>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</si>
  <si>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</si>
  <si>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</si>
  <si>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</si>
  <si>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</si>
  <si>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</si>
  <si>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</si>
  <si>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</si>
  <si>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</si>
  <si>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</si>
  <si>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</si>
  <si>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</si>
  <si>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</si>
  <si>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</si>
  <si>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</si>
  <si>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</si>
  <si>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</si>
  <si>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</si>
  <si>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</si>
  <si>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</si>
  <si>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</si>
  <si>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</si>
  <si>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</si>
  <si>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</si>
  <si>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</si>
  <si>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</si>
  <si>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</si>
  <si>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</si>
  <si>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</si>
  <si>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</si>
  <si>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</si>
  <si>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</si>
  <si>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</si>
  <si>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</si>
  <si>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</si>
  <si>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</si>
  <si>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</si>
  <si>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</si>
  <si>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</si>
  <si>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</si>
  <si>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</si>
  <si>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</si>
  <si>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</si>
  <si>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</si>
  <si>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</si>
  <si>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</si>
  <si>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</si>
  <si>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</si>
  <si>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</si>
  <si>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</si>
  <si>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</si>
  <si>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</si>
  <si>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</si>
  <si>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</si>
  <si>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</si>
  <si>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</si>
  <si>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</si>
  <si>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</si>
  <si>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</si>
  <si>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</si>
  <si>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</si>
  <si>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</si>
  <si>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</si>
  <si>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</si>
  <si>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</si>
  <si>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</si>
  <si>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</si>
  <si>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</si>
  <si>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</si>
  <si>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</si>
  <si>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</si>
  <si>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</si>
  <si>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</si>
  <si>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</si>
  <si>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</si>
  <si>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</si>
  <si>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</si>
  <si>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</si>
  <si>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</si>
  <si>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</si>
  <si>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</si>
  <si>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</si>
  <si>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</si>
  <si>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</si>
  <si>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</si>
  <si>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</si>
  <si>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</si>
  <si>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</si>
  <si>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</si>
  <si>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</si>
  <si>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</si>
  <si>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</si>
  <si>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</si>
  <si>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</si>
  <si>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</si>
  <si>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</si>
  <si>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</si>
  <si>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</si>
  <si>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</si>
  <si>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</si>
  <si>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</si>
  <si>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</si>
  <si>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</si>
  <si>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</si>
  <si>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</si>
  <si>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</si>
  <si>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</si>
  <si>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</si>
  <si>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</si>
  <si>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</si>
  <si>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</si>
  <si>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</si>
  <si>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</si>
  <si>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</si>
  <si>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</si>
  <si>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</si>
  <si>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</si>
  <si>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</si>
  <si>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</si>
  <si>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</si>
  <si>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</si>
  <si>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</si>
  <si>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</si>
  <si>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</si>
  <si>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</si>
  <si>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</si>
  <si>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</si>
  <si>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</si>
  <si>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</si>
  <si>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</si>
  <si>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</si>
  <si>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</si>
  <si>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</si>
  <si>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</si>
  <si>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</si>
  <si>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</si>
  <si>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</si>
  <si>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</si>
  <si>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</si>
  <si>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</si>
  <si>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</si>
  <si>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</si>
  <si>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</si>
  <si>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</si>
  <si>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</si>
  <si>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</si>
  <si>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</si>
  <si>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</si>
  <si>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</si>
  <si>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</si>
  <si>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</si>
  <si>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</si>
  <si>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</si>
  <si>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</si>
  <si>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</si>
  <si>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</si>
  <si>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</si>
  <si>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</si>
  <si>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</si>
  <si>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</si>
  <si>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</si>
  <si>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</si>
  <si>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</si>
  <si>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</si>
  <si>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</si>
  <si>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</si>
  <si>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</si>
  <si>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</si>
  <si>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</si>
  <si>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</si>
  <si>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</si>
  <si>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</si>
  <si>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</si>
  <si>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</si>
  <si>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</si>
  <si>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</si>
  <si>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</si>
  <si>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</si>
  <si>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</si>
  <si>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</si>
  <si>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</si>
  <si>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</si>
  <si>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</si>
  <si>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</si>
  <si>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</si>
  <si>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</si>
  <si>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</si>
  <si>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</si>
  <si>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</si>
  <si>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</si>
  <si>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</si>
  <si>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</si>
  <si>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</si>
  <si>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</si>
  <si>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</si>
  <si>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</si>
  <si>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</si>
  <si>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</si>
  <si>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</si>
  <si>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</si>
  <si>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</si>
  <si>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</si>
  <si>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</si>
  <si>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</si>
  <si>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</si>
  <si>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</si>
  <si>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</si>
  <si>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</si>
  <si>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</si>
  <si>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</si>
  <si>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</si>
  <si>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</si>
  <si>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</si>
  <si>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</si>
  <si>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</si>
  <si>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</si>
  <si>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</si>
  <si>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</si>
  <si>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</si>
  <si>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</si>
  <si>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</si>
  <si>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</si>
  <si>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</si>
  <si>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</si>
  <si>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</si>
  <si>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</si>
  <si>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</si>
  <si>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</si>
  <si>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</si>
  <si>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</si>
  <si>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</si>
  <si>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</si>
  <si>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</si>
  <si>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</si>
  <si>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</si>
  <si>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</si>
  <si>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</si>
  <si>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</si>
  <si>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</si>
  <si>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</si>
  <si>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</si>
  <si>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</si>
  <si>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</si>
  <si>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</si>
  <si>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</si>
  <si>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</si>
  <si>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</si>
  <si>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</si>
  <si>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</si>
  <si>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</si>
  <si>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</si>
  <si>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</si>
  <si>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</si>
  <si>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</si>
  <si>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</si>
  <si>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</si>
  <si>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</si>
  <si>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</si>
  <si>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</si>
  <si>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</si>
  <si>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</si>
  <si>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</si>
  <si>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</si>
  <si>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</si>
  <si>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</si>
  <si>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</si>
  <si>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</si>
  <si>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</si>
  <si>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</si>
  <si>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</si>
  <si>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</si>
  <si>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</si>
  <si>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</si>
  <si>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</si>
  <si>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</si>
  <si>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</si>
  <si>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</si>
  <si>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</si>
  <si>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</si>
  <si>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</si>
  <si>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</si>
  <si>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</si>
  <si>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</si>
  <si>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</si>
  <si>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</si>
  <si>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</si>
  <si>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</si>
  <si>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</si>
  <si>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</si>
  <si>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</si>
  <si>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</si>
  <si>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</si>
  <si>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</si>
  <si>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</si>
  <si>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</si>
  <si>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</si>
  <si>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</si>
  <si>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</si>
  <si>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</si>
  <si>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</si>
  <si>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</si>
  <si>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</si>
  <si>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</si>
  <si>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</si>
  <si>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</si>
  <si>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</si>
  <si>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</si>
  <si>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</si>
  <si>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</si>
  <si>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</si>
  <si>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</si>
  <si>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</si>
  <si>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</si>
  <si>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</si>
  <si>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</si>
  <si>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</si>
  <si>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</si>
  <si>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</si>
  <si>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</si>
  <si>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</si>
  <si>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</si>
  <si>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</si>
  <si>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</si>
  <si>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</si>
  <si>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</si>
  <si>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</si>
  <si>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</si>
  <si>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</si>
  <si>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</si>
  <si>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</si>
  <si>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</si>
  <si>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</si>
  <si>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</si>
  <si>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</si>
  <si>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</si>
  <si>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</si>
  <si>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</si>
  <si>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</si>
  <si>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</si>
  <si>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</si>
  <si>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</si>
  <si>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</si>
  <si>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</si>
  <si>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</si>
  <si>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</si>
  <si>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</si>
  <si>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</si>
  <si>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</si>
  <si>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</si>
  <si>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</si>
  <si>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</si>
  <si>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</si>
  <si>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</si>
  <si>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</si>
  <si>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</si>
  <si>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</si>
  <si>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</si>
  <si>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</si>
  <si>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</si>
  <si>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</si>
  <si>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</si>
  <si>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</si>
  <si>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</si>
  <si>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</si>
  <si>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</si>
  <si>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</si>
  <si>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</si>
  <si>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</si>
  <si>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</si>
  <si>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</si>
  <si>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</si>
  <si>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</si>
  <si>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</si>
  <si>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</si>
  <si>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</si>
  <si>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</si>
  <si>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</si>
  <si>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</si>
  <si>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</si>
  <si>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</si>
  <si>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</si>
  <si>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</si>
  <si>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</si>
  <si>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</si>
  <si>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</si>
  <si>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</si>
  <si>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</si>
  <si>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</si>
  <si>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</si>
  <si>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</si>
  <si>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</si>
  <si>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</si>
  <si>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</si>
  <si>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</si>
  <si>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</si>
  <si>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</si>
  <si>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</si>
  <si>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</si>
  <si>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</si>
  <si>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</si>
  <si>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</si>
  <si>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</si>
  <si>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</si>
  <si>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</si>
  <si>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</si>
  <si>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</si>
  <si>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</si>
  <si>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</si>
  <si>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</si>
  <si>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</si>
  <si>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</si>
  <si>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</si>
  <si>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</si>
  <si>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</si>
  <si>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</si>
  <si>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</si>
  <si>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</si>
  <si>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</si>
  <si>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</si>
  <si>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</si>
  <si>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</si>
  <si>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</si>
  <si>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</si>
  <si>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</si>
  <si>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</si>
  <si>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</si>
  <si>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</si>
  <si>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</si>
  <si>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</si>
  <si>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</si>
  <si>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</si>
  <si>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</si>
  <si>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</si>
  <si>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</si>
  <si>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</si>
  <si>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</si>
  <si>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</si>
  <si>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</si>
  <si>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</si>
  <si>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</si>
  <si>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</si>
  <si>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</si>
  <si>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</si>
  <si>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</si>
  <si>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</si>
  <si>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</si>
  <si>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</si>
  <si>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</si>
  <si>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</si>
  <si>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</si>
  <si>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</si>
  <si>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</si>
  <si>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</si>
  <si>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</si>
  <si>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</si>
  <si>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</si>
  <si>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</si>
  <si>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</si>
  <si>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</si>
  <si>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</si>
  <si>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</si>
  <si>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</si>
  <si>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</si>
  <si>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</si>
  <si>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</si>
  <si>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</si>
  <si>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</si>
  <si>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</si>
  <si>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</si>
  <si>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</si>
  <si>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</si>
  <si>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</si>
  <si>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</si>
  <si>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</si>
  <si>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</si>
  <si>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</si>
  <si>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</si>
  <si>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</si>
  <si>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</si>
  <si>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</si>
  <si>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</si>
  <si>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</si>
  <si>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</si>
  <si>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</si>
  <si>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</si>
  <si>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</si>
  <si>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</si>
  <si>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</si>
  <si>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</si>
  <si>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</si>
  <si>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</si>
  <si>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</si>
  <si>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</si>
  <si>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</si>
  <si>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</si>
  <si>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</si>
  <si>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</si>
  <si>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</si>
  <si>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</si>
  <si>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</si>
  <si>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</si>
  <si>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</si>
  <si>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</si>
  <si>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</si>
  <si>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</si>
  <si>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</si>
  <si>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</si>
  <si>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</si>
  <si>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</si>
  <si>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</si>
  <si>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</si>
  <si>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</si>
  <si>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</si>
  <si>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</si>
  <si>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</si>
  <si>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</si>
  <si>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</si>
  <si>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</si>
  <si>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</si>
  <si>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</si>
  <si>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</si>
  <si>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</si>
  <si>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</si>
  <si>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</si>
  <si>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</si>
  <si>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</si>
  <si>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</si>
  <si>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</si>
  <si>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</si>
  <si>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</si>
  <si>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</si>
  <si>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</si>
  <si>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</si>
  <si>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</si>
  <si>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</si>
  <si>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</si>
  <si>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</si>
  <si>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</si>
  <si>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</si>
  <si>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</si>
  <si>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</si>
  <si>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</si>
  <si>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</si>
  <si>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</si>
  <si>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</si>
  <si>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</si>
  <si>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</si>
  <si>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</si>
  <si>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</si>
  <si>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</si>
  <si>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</si>
  <si>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</si>
  <si>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</si>
  <si>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</si>
  <si>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</si>
  <si>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</si>
  <si>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</si>
  <si>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</si>
  <si>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</si>
  <si>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</si>
  <si>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</si>
  <si>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</si>
  <si>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</si>
  <si>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</si>
  <si>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</si>
  <si>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</si>
  <si>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</si>
  <si>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</si>
  <si>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</si>
  <si>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</si>
  <si>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</si>
  <si>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</si>
  <si>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</si>
  <si>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</si>
  <si>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</si>
  <si>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</si>
  <si>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</si>
  <si>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</si>
  <si>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</si>
  <si>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</si>
  <si>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</si>
  <si>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</si>
  <si>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</si>
  <si>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</si>
  <si>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</si>
  <si>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</si>
  <si>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</si>
  <si>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</si>
  <si>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</si>
  <si>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</si>
  <si>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</si>
  <si>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</si>
  <si>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</si>
  <si>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</si>
  <si>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</si>
  <si>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</si>
  <si>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</si>
  <si>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</si>
  <si>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</si>
  <si>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</si>
  <si>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</si>
  <si>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</si>
  <si>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</si>
  <si>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</si>
  <si>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</si>
  <si>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</si>
  <si>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</si>
  <si>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</si>
  <si>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</si>
  <si>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</si>
  <si>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</si>
  <si>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</si>
  <si>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</si>
  <si>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</si>
  <si>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</si>
  <si>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</si>
  <si>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</si>
  <si>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</si>
  <si>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</si>
  <si>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</si>
  <si>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</si>
  <si>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</si>
  <si>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</si>
  <si>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</si>
  <si>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</si>
  <si>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</si>
  <si>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</si>
  <si>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</si>
  <si>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</si>
  <si>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</si>
  <si>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</si>
  <si>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</si>
  <si>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</si>
  <si>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</si>
  <si>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</si>
  <si>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</si>
  <si>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</si>
  <si>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</si>
  <si>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</si>
  <si>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</si>
  <si>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</si>
  <si>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</si>
  <si>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</si>
  <si>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</si>
  <si>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</si>
  <si>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</si>
  <si>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</si>
  <si>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</si>
  <si>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</si>
  <si>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</si>
  <si>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</si>
  <si>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</si>
  <si>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</si>
  <si>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</si>
  <si>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</si>
  <si>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</si>
  <si>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</si>
  <si>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</si>
  <si>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</si>
  <si>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</si>
  <si>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</si>
  <si>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</si>
  <si>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</si>
  <si>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</si>
  <si>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</si>
  <si>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</si>
  <si>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</si>
  <si>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</si>
  <si>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</si>
  <si>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</si>
  <si>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</si>
  <si>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</si>
  <si>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</si>
  <si>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</si>
  <si>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</si>
  <si>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</si>
  <si>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</si>
  <si>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</si>
  <si>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</si>
  <si>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</si>
  <si>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</si>
  <si>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</si>
  <si>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</si>
  <si>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</si>
  <si>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</si>
  <si>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</si>
  <si>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</si>
  <si>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</si>
  <si>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</si>
  <si>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</si>
  <si>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</si>
  <si>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</si>
  <si>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</si>
  <si>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</si>
  <si>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</si>
  <si>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</si>
  <si>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</si>
  <si>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</si>
  <si>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</si>
  <si>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</si>
  <si>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</si>
  <si>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</si>
  <si>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</si>
  <si>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</si>
  <si>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</si>
  <si>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</si>
  <si>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</si>
  <si>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</si>
  <si>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</si>
  <si>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</si>
  <si>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</si>
  <si>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</si>
  <si>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</si>
  <si>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</si>
  <si>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</si>
  <si>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</si>
  <si>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</si>
  <si>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</si>
  <si>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</si>
  <si>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</si>
  <si>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</si>
  <si>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</si>
  <si>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</si>
  <si>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</si>
  <si>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</si>
  <si>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</si>
  <si>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</si>
  <si>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</si>
  <si>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</si>
  <si>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</si>
  <si>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</si>
  <si>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</si>
  <si>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</si>
  <si>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</si>
  <si>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</si>
  <si>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</si>
  <si>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</si>
  <si>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</si>
  <si>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</si>
  <si>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</si>
  <si>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</si>
  <si>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</si>
  <si>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</si>
  <si>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</si>
  <si>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</si>
  <si>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</si>
  <si>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</si>
  <si>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</si>
  <si>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</si>
  <si>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</si>
  <si>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</si>
  <si>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</si>
  <si>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</si>
  <si>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</si>
  <si>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</si>
  <si>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</si>
  <si>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</si>
  <si>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</si>
  <si>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</si>
  <si>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</si>
  <si>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</si>
  <si>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</si>
  <si>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</si>
  <si>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</si>
  <si>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</si>
  <si>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</si>
  <si>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</si>
  <si>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</si>
  <si>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</si>
  <si>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</si>
  <si>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</si>
  <si>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</si>
  <si>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</si>
  <si>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</si>
  <si>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</si>
  <si>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</si>
  <si>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</si>
  <si>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</si>
  <si>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</si>
  <si>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</si>
  <si>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</si>
  <si>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</si>
  <si>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</si>
  <si>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</si>
  <si>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</si>
  <si>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</si>
  <si>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</si>
  <si>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</si>
  <si>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</si>
  <si>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</si>
  <si>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</si>
  <si>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</si>
  <si>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</si>
  <si>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</si>
  <si>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</si>
  <si>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</si>
  <si>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</si>
  <si>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</si>
  <si>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</si>
  <si>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</si>
  <si>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</si>
  <si>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</si>
  <si>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</si>
  <si>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</si>
  <si>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</si>
  <si>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</si>
  <si>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</si>
  <si>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</si>
  <si>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</si>
  <si>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</si>
  <si>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</si>
  <si>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</si>
  <si>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</si>
  <si>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</si>
  <si>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</si>
  <si>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</si>
  <si>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</si>
  <si>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</si>
  <si>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</si>
  <si>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</si>
  <si>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</si>
  <si>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</si>
  <si>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</si>
  <si>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</si>
  <si>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</si>
  <si>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</si>
  <si>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</si>
  <si>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</si>
  <si>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</si>
  <si>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</si>
  <si>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</si>
  <si>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</si>
  <si>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</si>
  <si>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</si>
  <si>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</si>
  <si>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</si>
  <si>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</si>
  <si>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</si>
  <si>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</si>
  <si>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</si>
  <si>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</si>
  <si>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</si>
  <si>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</si>
  <si>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</si>
  <si>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</si>
  <si>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</si>
  <si>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</si>
  <si>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</si>
  <si>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</si>
  <si>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</si>
  <si>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</si>
  <si>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</si>
  <si>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</si>
  <si>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</si>
  <si>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</si>
  <si>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</si>
  <si>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</si>
  <si>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</si>
  <si>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</si>
  <si>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</si>
  <si>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</si>
  <si>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</si>
  <si>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</si>
  <si>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</si>
  <si>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</si>
  <si>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</si>
  <si>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</si>
  <si>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</si>
  <si>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</si>
  <si>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</si>
  <si>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</si>
  <si>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</si>
  <si>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</si>
  <si>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</si>
  <si>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</si>
  <si>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</si>
  <si>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</si>
  <si>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</si>
  <si>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</si>
  <si>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</si>
  <si>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</si>
  <si>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</si>
  <si>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</si>
  <si>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</si>
  <si>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</si>
  <si>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</si>
  <si>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</si>
  <si>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</si>
  <si>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</si>
  <si>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</si>
  <si>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</si>
  <si>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</si>
  <si>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</si>
  <si>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</si>
  <si>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</si>
  <si>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</si>
  <si>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</si>
  <si>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</si>
  <si>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</si>
  <si>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</si>
  <si>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</si>
  <si>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</si>
  <si>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</si>
  <si>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</si>
  <si>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</si>
  <si>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</si>
  <si>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</si>
  <si>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</si>
  <si>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</si>
  <si>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</si>
  <si>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</si>
  <si>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</si>
  <si>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</si>
  <si>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</si>
  <si>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</si>
  <si>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</si>
  <si>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</si>
  <si>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</si>
  <si>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</si>
  <si>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</si>
  <si>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</si>
  <si>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</si>
  <si>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</si>
  <si>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</si>
  <si>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</si>
  <si>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</si>
  <si>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</si>
  <si>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</si>
  <si>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</si>
  <si>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</si>
  <si>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</si>
  <si>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</si>
  <si>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</si>
  <si>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</si>
  <si>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</si>
  <si>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</si>
  <si>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</si>
  <si>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</si>
  <si>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</si>
  <si>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</si>
  <si>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</si>
  <si>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</si>
  <si>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</si>
  <si>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</si>
  <si>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</si>
  <si>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</si>
  <si>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</si>
  <si>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</si>
  <si>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</si>
  <si>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</si>
  <si>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</si>
  <si>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</si>
  <si>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</si>
  <si>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</si>
  <si>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</si>
  <si>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</si>
  <si>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</si>
  <si>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</si>
  <si>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</si>
  <si>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</si>
  <si>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</si>
  <si>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</si>
  <si>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</si>
  <si>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</si>
  <si>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</si>
  <si>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</si>
  <si>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</si>
  <si>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</si>
  <si>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</si>
  <si>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</si>
  <si>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</si>
  <si>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</si>
  <si>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</si>
  <si>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</si>
  <si>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</si>
  <si>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</si>
  <si>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</si>
  <si>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</si>
  <si>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</si>
  <si>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</si>
  <si>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</si>
  <si>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</si>
  <si>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</si>
  <si>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</si>
  <si>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</si>
  <si>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</si>
  <si>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</si>
  <si>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</si>
  <si>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</si>
  <si>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</si>
  <si>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</si>
  <si>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</si>
  <si>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</si>
  <si>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</si>
  <si>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</si>
  <si>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</si>
  <si>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</si>
  <si>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</si>
  <si>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</si>
  <si>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</si>
  <si>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</si>
  <si>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</si>
  <si>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</si>
  <si>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</si>
  <si>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</si>
  <si>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</si>
  <si>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</si>
  <si>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</si>
  <si>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</si>
  <si>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</si>
  <si>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</si>
  <si>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</si>
  <si>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</si>
  <si>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</si>
  <si>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</si>
  <si>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</si>
  <si>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</si>
  <si>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</si>
  <si>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</si>
  <si>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</si>
  <si>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</si>
  <si>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</si>
  <si>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</si>
  <si>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</si>
  <si>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</si>
  <si>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</si>
  <si>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</si>
  <si>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</si>
  <si>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</si>
  <si>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</si>
  <si>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</si>
  <si>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</si>
  <si>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</si>
  <si>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</si>
  <si>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</si>
  <si>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</si>
  <si>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</si>
  <si>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</si>
  <si>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</si>
  <si>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</si>
  <si>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</si>
  <si>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</si>
  <si>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</si>
  <si>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</si>
  <si>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</si>
  <si>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</si>
  <si>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</si>
  <si>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</si>
  <si>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</si>
  <si>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</si>
  <si>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</si>
  <si>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</si>
  <si>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</si>
  <si>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</si>
  <si>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</si>
  <si>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</si>
  <si>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</si>
  <si>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</si>
  <si>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</si>
  <si>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</si>
  <si>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</si>
  <si>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</si>
  <si>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</si>
  <si>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</si>
  <si>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</si>
  <si>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</si>
  <si>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</si>
  <si>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</si>
  <si>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</si>
  <si>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</si>
  <si>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</si>
  <si>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</si>
  <si>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</si>
  <si>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</si>
  <si>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</si>
  <si>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</si>
  <si>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</si>
  <si>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</si>
  <si>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</si>
  <si>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</si>
  <si>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</si>
  <si>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</si>
  <si>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</si>
  <si>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</si>
  <si>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</si>
  <si>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</si>
  <si>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</si>
  <si>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</si>
  <si>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</si>
  <si>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</si>
  <si>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</si>
  <si>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</si>
  <si>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</si>
  <si>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</si>
  <si>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</si>
  <si>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</si>
  <si>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</si>
  <si>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</si>
  <si>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</si>
  <si>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</si>
  <si>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</si>
  <si>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</si>
  <si>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</si>
  <si>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</si>
  <si>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</si>
  <si>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</si>
  <si>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</si>
  <si>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</si>
  <si>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</si>
  <si>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</si>
  <si>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</si>
  <si>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</si>
  <si>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</si>
  <si>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</si>
  <si>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</si>
  <si>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</si>
  <si>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</si>
  <si>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</si>
  <si>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</si>
  <si>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</si>
  <si>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</si>
  <si>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</si>
  <si>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</si>
  <si>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</si>
  <si>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</si>
  <si>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</si>
  <si>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</si>
  <si>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</si>
  <si>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</si>
  <si>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</si>
  <si>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</si>
  <si>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</si>
  <si>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</si>
  <si>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</si>
  <si>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</si>
  <si>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</si>
  <si>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</si>
  <si>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</si>
  <si>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</si>
  <si>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</si>
  <si>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</si>
  <si>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</si>
  <si>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</si>
  <si>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</si>
  <si>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</si>
  <si>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</si>
  <si>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</si>
  <si>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</si>
  <si>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</si>
  <si>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</si>
  <si>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</si>
  <si>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</si>
  <si>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</si>
  <si>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</si>
  <si>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</si>
  <si>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</si>
  <si>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</si>
  <si>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</si>
  <si>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</si>
  <si>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</si>
  <si>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</si>
  <si>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</si>
  <si>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</si>
  <si>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</si>
  <si>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</si>
  <si>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</si>
  <si>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</si>
  <si>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</si>
  <si>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</si>
  <si>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</si>
  <si>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</si>
  <si>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</si>
  <si>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</si>
  <si>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</si>
  <si>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</si>
  <si>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</si>
  <si>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</si>
  <si>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</si>
  <si>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</si>
  <si>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</si>
  <si>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</si>
  <si>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</si>
  <si>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</si>
  <si>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</si>
  <si>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</si>
  <si>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</si>
  <si>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</si>
  <si>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</si>
  <si>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</si>
  <si>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</si>
  <si>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</si>
  <si>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</si>
  <si>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</si>
  <si>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</si>
  <si>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</si>
  <si>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</si>
  <si>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</si>
  <si>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</si>
  <si>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</si>
  <si>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</si>
  <si>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</si>
  <si>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</si>
  <si>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</si>
  <si>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</si>
  <si>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</si>
  <si>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</si>
  <si>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</si>
  <si>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</si>
  <si>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</si>
  <si>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</si>
  <si>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</si>
  <si>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</si>
  <si>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</si>
  <si>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</si>
  <si>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</si>
  <si>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</si>
  <si>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</si>
  <si>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</si>
  <si>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</si>
  <si>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</si>
  <si>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</si>
  <si>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</si>
  <si>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</si>
  <si>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</si>
  <si>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</si>
  <si>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</si>
  <si>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</si>
  <si>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</si>
  <si>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</si>
  <si>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</si>
  <si>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</si>
  <si>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</si>
  <si>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</si>
  <si>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</si>
  <si>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</si>
  <si>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</si>
  <si>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</si>
  <si>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</si>
  <si>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</si>
  <si>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</si>
  <si>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</si>
  <si>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</si>
  <si>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</si>
  <si>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</si>
  <si>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</si>
  <si>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</si>
  <si>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</si>
  <si>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</si>
  <si>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</si>
  <si>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</si>
  <si>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</si>
  <si>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</si>
  <si>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</si>
  <si>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</si>
  <si>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</si>
  <si>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</si>
  <si>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</si>
  <si>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</si>
  <si>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</si>
  <si>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</si>
  <si>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</si>
  <si>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</si>
  <si>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</si>
  <si>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</si>
  <si>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</si>
  <si>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</si>
  <si>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</si>
  <si>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</si>
  <si>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</si>
  <si>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</si>
  <si>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</si>
  <si>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</si>
  <si>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</si>
  <si>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</si>
  <si>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</si>
  <si>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</si>
  <si>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</si>
  <si>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</si>
  <si>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</si>
  <si>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</si>
  <si>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</si>
  <si>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</si>
  <si>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</si>
  <si>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</si>
  <si>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</si>
  <si>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</si>
  <si>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</si>
  <si>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</si>
  <si>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</si>
  <si>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</si>
  <si>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</si>
  <si>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</si>
  <si>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</si>
  <si>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</si>
  <si>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</si>
  <si>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</si>
  <si>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</si>
  <si>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</si>
  <si>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</si>
  <si>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</si>
  <si>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</si>
  <si>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</si>
  <si>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</si>
  <si>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</si>
  <si>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</si>
  <si>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</si>
  <si>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</si>
  <si>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</si>
  <si>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</si>
  <si>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</si>
  <si>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</si>
  <si>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</si>
  <si>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</si>
  <si>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</si>
  <si>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</si>
  <si>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</si>
  <si>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</si>
  <si>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</si>
  <si>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</si>
  <si>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</si>
  <si>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</si>
  <si>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</si>
  <si>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</si>
  <si>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</si>
  <si>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</si>
  <si>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</si>
  <si>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</si>
  <si>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</si>
  <si>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</si>
  <si>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</si>
  <si>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</si>
  <si>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</si>
  <si>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</si>
  <si>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</si>
  <si>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</si>
  <si>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</si>
  <si>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</si>
  <si>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</si>
  <si>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</si>
  <si>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</si>
  <si>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</si>
  <si>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</si>
  <si>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</si>
  <si>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</si>
  <si>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</si>
  <si>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</si>
  <si>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</si>
  <si>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</si>
  <si>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</si>
  <si>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</si>
  <si>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</si>
  <si>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</si>
  <si>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</si>
  <si>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</si>
  <si>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</si>
  <si>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</si>
  <si>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</si>
  <si>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</si>
  <si>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</si>
  <si>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</si>
  <si>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</si>
  <si>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</si>
  <si>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</si>
  <si>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</si>
  <si>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</si>
  <si>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</si>
  <si>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</si>
  <si>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</si>
  <si>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</si>
  <si>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</si>
  <si>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</si>
  <si>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</si>
  <si>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</si>
  <si>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</si>
  <si>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</si>
  <si>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</si>
  <si>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</si>
  <si>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</si>
  <si>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</si>
  <si>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</si>
  <si>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</si>
  <si>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</si>
  <si>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</si>
  <si>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</si>
  <si>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</si>
  <si>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</si>
  <si>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</si>
  <si>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</si>
  <si>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</si>
  <si>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</si>
  <si>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</si>
  <si>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</si>
  <si>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</si>
  <si>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</si>
  <si>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</si>
  <si>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</si>
  <si>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</si>
  <si>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</si>
  <si>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</si>
  <si>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</si>
  <si>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</si>
  <si>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</si>
  <si>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</si>
  <si>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</si>
  <si>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</si>
  <si>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</si>
  <si>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</si>
  <si>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</si>
  <si>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</si>
  <si>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</si>
  <si>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</si>
  <si>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</si>
  <si>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</si>
  <si>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</si>
  <si>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</si>
  <si>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</si>
  <si>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</si>
  <si>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</si>
  <si>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</si>
  <si>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</si>
  <si>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</si>
  <si>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</si>
  <si>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</si>
  <si>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</si>
  <si>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</si>
  <si>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</si>
  <si>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</si>
  <si>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</si>
  <si>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</si>
  <si>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</si>
  <si>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</si>
  <si>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</si>
  <si>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</si>
  <si>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</si>
  <si>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</si>
  <si>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</si>
  <si>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</si>
  <si>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</si>
  <si>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</si>
  <si>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</si>
  <si>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</si>
  <si>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</si>
  <si>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</si>
  <si>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</si>
  <si>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</si>
  <si>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</si>
  <si>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</si>
  <si>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</si>
  <si>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</si>
  <si>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</si>
  <si>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</si>
  <si>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</si>
  <si>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</si>
  <si>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</si>
  <si>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</si>
  <si>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</si>
  <si>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</si>
  <si>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</si>
  <si>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</si>
  <si>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</si>
  <si>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</si>
  <si>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</si>
  <si>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</si>
  <si>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</si>
  <si>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</si>
  <si>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</si>
  <si>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</si>
  <si>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</si>
  <si>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</si>
  <si>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</si>
  <si>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</si>
  <si>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</si>
  <si>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</si>
  <si>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</si>
  <si>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</si>
  <si>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</si>
  <si>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</si>
  <si>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</si>
  <si>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</si>
  <si>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</si>
  <si>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</si>
  <si>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</si>
  <si>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</si>
  <si>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</si>
  <si>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</si>
  <si>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</si>
  <si>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</si>
  <si>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</si>
  <si>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</si>
  <si>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</si>
  <si>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</si>
  <si>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</si>
  <si>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</si>
  <si>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</si>
  <si>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</si>
  <si>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</si>
  <si>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</si>
  <si>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</si>
  <si>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</si>
  <si>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</si>
  <si>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</si>
  <si>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</si>
  <si>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</si>
  <si>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</si>
  <si>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</si>
  <si>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</si>
  <si>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</si>
  <si>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</si>
  <si>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</si>
  <si>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</si>
  <si>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</si>
  <si>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</si>
  <si>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</si>
  <si>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</si>
  <si>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</si>
  <si>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</si>
  <si>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</si>
  <si>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</si>
  <si>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</si>
  <si>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</si>
  <si>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</si>
  <si>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</si>
  <si>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</si>
  <si>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</si>
  <si>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</si>
  <si>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</si>
  <si>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</si>
  <si>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</si>
  <si>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</si>
  <si>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</si>
  <si>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</si>
  <si>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</si>
  <si>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</si>
  <si>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</si>
  <si>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</si>
  <si>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</si>
  <si>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</si>
  <si>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</si>
  <si>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</si>
  <si>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</si>
  <si>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</si>
  <si>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</si>
  <si>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</si>
  <si>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</si>
  <si>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</si>
  <si>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</si>
  <si>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</si>
  <si>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</si>
  <si>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</si>
  <si>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</si>
  <si>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</si>
  <si>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</si>
  <si>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</si>
  <si>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</si>
  <si>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</si>
  <si>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</si>
  <si>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</si>
  <si>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</si>
  <si>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</si>
  <si>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</si>
  <si>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</si>
  <si>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</si>
  <si>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</si>
  <si>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</si>
  <si>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</si>
  <si>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</si>
  <si>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</si>
  <si>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</si>
  <si>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</si>
  <si>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</si>
  <si>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</si>
  <si>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</si>
  <si>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</si>
  <si>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</si>
  <si>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</si>
  <si>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</si>
  <si>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</si>
  <si>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</si>
  <si>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</si>
  <si>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</si>
  <si>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</si>
  <si>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</si>
  <si>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</si>
  <si>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</si>
  <si>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</si>
  <si>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</si>
  <si>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</si>
  <si>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</si>
  <si>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</si>
  <si>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</si>
  <si>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</si>
  <si>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</si>
  <si>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</si>
  <si>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</si>
  <si>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</si>
  <si>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</si>
  <si>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</si>
  <si>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</si>
  <si>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</si>
  <si>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</si>
  <si>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</si>
  <si>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</si>
  <si>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</si>
  <si>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</si>
  <si>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</si>
  <si>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</si>
  <si>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</si>
  <si>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</si>
  <si>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</si>
  <si>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</si>
  <si>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</si>
  <si>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</si>
  <si>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</si>
  <si>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</si>
  <si>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</si>
  <si>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</si>
  <si>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</si>
  <si>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</si>
  <si>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</si>
  <si>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</si>
  <si>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</si>
  <si>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</si>
  <si>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</si>
  <si>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</si>
  <si>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</si>
  <si>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</si>
  <si>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</si>
  <si>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</si>
  <si>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</si>
  <si>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</si>
  <si>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</si>
  <si>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</si>
  <si>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</si>
  <si>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</si>
  <si>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</si>
  <si>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</si>
  <si>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</si>
  <si>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</si>
  <si>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</si>
  <si>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</si>
  <si>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</si>
  <si>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</si>
  <si>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</si>
  <si>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</si>
  <si>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</si>
  <si>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</si>
  <si>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</si>
  <si>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</si>
  <si>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</si>
  <si>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</si>
  <si>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</si>
  <si>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</si>
  <si>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</si>
  <si>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</si>
  <si>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</si>
  <si>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</si>
  <si>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</si>
  <si>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</si>
  <si>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</si>
  <si>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</si>
  <si>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</si>
  <si>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</si>
  <si>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</si>
  <si>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</si>
  <si>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</si>
  <si>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</si>
  <si>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</si>
  <si>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</si>
  <si>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</si>
  <si>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</si>
  <si>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</si>
  <si>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</si>
  <si>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</si>
  <si>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</si>
  <si>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</si>
  <si>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</si>
  <si>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</si>
  <si>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</si>
  <si>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</si>
  <si>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</si>
  <si>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</si>
  <si>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</si>
  <si>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</si>
  <si>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</si>
  <si>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</si>
  <si>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</si>
  <si>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</si>
  <si>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</si>
  <si>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</si>
  <si>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</si>
  <si>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</si>
  <si>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</si>
  <si>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</si>
  <si>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</si>
  <si>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</si>
  <si>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</si>
  <si>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</si>
  <si>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</si>
  <si>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</si>
  <si>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</si>
  <si>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</si>
  <si>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</si>
  <si>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</si>
  <si>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</si>
  <si>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</si>
  <si>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</si>
  <si>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</si>
  <si>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</si>
  <si>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</si>
  <si>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</si>
  <si>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</si>
  <si>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</si>
  <si>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</si>
  <si>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</si>
  <si>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</si>
  <si>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</si>
  <si>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</si>
  <si>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</si>
  <si>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</si>
  <si>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</si>
  <si>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</si>
  <si>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</si>
  <si>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</si>
  <si>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</si>
  <si>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</si>
  <si>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</si>
  <si>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</si>
  <si>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</si>
  <si>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</si>
  <si>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</si>
  <si>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</si>
  <si>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</si>
  <si>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</si>
  <si>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</si>
  <si>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</si>
  <si>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</si>
  <si>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</si>
  <si>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</si>
  <si>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</si>
  <si>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</si>
  <si>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</si>
  <si>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</si>
  <si>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</si>
  <si>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</si>
  <si>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</si>
  <si>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</si>
  <si>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</si>
  <si>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</si>
  <si>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</si>
  <si>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</si>
  <si>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</si>
  <si>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</si>
  <si>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</si>
  <si>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</si>
  <si>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</si>
  <si>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</si>
  <si>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</si>
  <si>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</si>
  <si>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</si>
  <si>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</si>
  <si>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</si>
  <si>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</si>
  <si>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</si>
  <si>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</si>
  <si>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</si>
  <si>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</si>
  <si>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</si>
  <si>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</si>
  <si>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</si>
  <si>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</si>
  <si>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</si>
  <si>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</si>
  <si>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</si>
  <si>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</si>
  <si>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</si>
  <si>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</si>
  <si>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</si>
  <si>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</si>
  <si>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</si>
  <si>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</si>
  <si>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</si>
  <si>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</si>
  <si>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</si>
  <si>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</si>
  <si>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</si>
  <si>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</si>
  <si>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</si>
  <si>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</si>
  <si>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</si>
  <si>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</si>
  <si>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</si>
  <si>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</si>
  <si>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</si>
  <si>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</si>
  <si>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</si>
  <si>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</si>
  <si>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</si>
  <si>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</si>
  <si>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</si>
  <si>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</si>
  <si>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</si>
  <si>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</si>
  <si>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</si>
  <si>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</si>
  <si>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</si>
  <si>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</si>
  <si>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</si>
  <si>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</si>
  <si>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</si>
  <si>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</si>
  <si>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</si>
  <si>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</si>
  <si>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</si>
  <si>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</si>
  <si>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</si>
  <si>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</si>
  <si>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</si>
  <si>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</si>
  <si>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</si>
  <si>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</si>
  <si>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</si>
  <si>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</si>
  <si>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</si>
  <si>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</si>
  <si>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</si>
  <si>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</si>
  <si>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</si>
  <si>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</si>
  <si>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</si>
  <si>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</si>
  <si>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</si>
  <si>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</si>
  <si>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</si>
  <si>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</si>
  <si>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</si>
  <si>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</si>
  <si>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</si>
  <si>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</si>
  <si>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</si>
  <si>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</si>
  <si>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</si>
  <si>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</si>
  <si>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</si>
  <si>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</si>
  <si>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</si>
  <si>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</si>
  <si>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</si>
  <si>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</si>
  <si>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</si>
  <si>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</si>
  <si>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</si>
  <si>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</si>
  <si>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</si>
  <si>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</si>
  <si>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</si>
  <si>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</si>
  <si>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</si>
  <si>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</si>
  <si>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</si>
  <si>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</si>
  <si>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</si>
  <si>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</si>
  <si>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</si>
  <si>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</si>
  <si>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</si>
  <si>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</si>
  <si>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</si>
  <si>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</si>
  <si>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</si>
  <si>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</si>
  <si>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</si>
  <si>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</si>
  <si>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</si>
  <si>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</si>
  <si>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</si>
  <si>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</si>
  <si>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</si>
  <si>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</si>
  <si>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</si>
  <si>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</si>
  <si>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</si>
  <si>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</si>
  <si>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</si>
  <si>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</si>
  <si>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</si>
  <si>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</si>
  <si>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</si>
  <si>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</si>
  <si>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</si>
  <si>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</si>
  <si>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</si>
  <si>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</si>
  <si>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</si>
  <si>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</si>
  <si>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</si>
  <si>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</si>
  <si>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</si>
  <si>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</si>
  <si>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</si>
  <si>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</si>
  <si>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</si>
  <si>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</si>
  <si>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</si>
  <si>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</si>
  <si>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</si>
  <si>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</si>
  <si>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</si>
  <si>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</si>
  <si>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</si>
  <si>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</si>
  <si>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</si>
  <si>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</si>
  <si>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</si>
  <si>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</si>
  <si>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</si>
  <si>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</si>
  <si>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</si>
  <si>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</si>
  <si>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</si>
  <si>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</si>
  <si>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</si>
  <si>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</si>
  <si>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</si>
  <si>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</si>
  <si>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</si>
  <si>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</si>
  <si>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</si>
  <si>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</si>
  <si>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</si>
  <si>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</si>
  <si>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</si>
  <si>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</si>
  <si>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</si>
  <si>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</si>
  <si>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</si>
  <si>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</si>
  <si>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</si>
  <si>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</si>
  <si>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</si>
  <si>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</si>
  <si>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</si>
  <si>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</si>
  <si>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</si>
  <si>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</si>
  <si>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</si>
  <si>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</si>
  <si>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</si>
  <si>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</si>
  <si>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</si>
  <si>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</si>
  <si>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</si>
  <si>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</si>
  <si>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</si>
  <si>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</si>
  <si>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</si>
  <si>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</si>
  <si>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</si>
  <si>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</si>
  <si>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</si>
  <si>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</si>
  <si>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</si>
  <si>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</si>
  <si>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</si>
  <si>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</si>
  <si>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</si>
  <si>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</si>
  <si>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</si>
  <si>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</si>
  <si>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</si>
  <si>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</si>
  <si>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</si>
  <si>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</si>
  <si>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</si>
  <si>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</si>
  <si>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</si>
  <si>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</si>
  <si>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</si>
  <si>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</si>
  <si>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</si>
  <si>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</si>
  <si>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</si>
  <si>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</si>
  <si>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</si>
  <si>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</si>
  <si>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</si>
  <si>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</si>
  <si>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</si>
  <si>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</si>
  <si>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</si>
  <si>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</si>
  <si>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</si>
  <si>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</si>
  <si>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</si>
  <si>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</si>
  <si>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</si>
  <si>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</si>
  <si>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</si>
  <si>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</si>
  <si>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</si>
  <si>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</si>
  <si>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</si>
  <si>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</si>
  <si>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</si>
  <si>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</si>
  <si>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</si>
  <si>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</si>
  <si>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</si>
  <si>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</si>
  <si>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</si>
  <si>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</si>
  <si>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</si>
  <si>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</si>
  <si>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</si>
  <si>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</si>
  <si>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</si>
  <si>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</si>
  <si>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</si>
  <si>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</si>
  <si>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</si>
  <si>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</si>
  <si>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</si>
  <si>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</si>
  <si>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</si>
  <si>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</si>
  <si>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</si>
  <si>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</si>
  <si>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</si>
  <si>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</si>
  <si>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</si>
  <si>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</si>
  <si>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</si>
  <si>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</si>
  <si>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</si>
  <si>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</si>
  <si>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</si>
  <si>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</si>
  <si>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</si>
  <si>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</si>
  <si>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</si>
  <si>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</si>
  <si>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</si>
  <si>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</si>
  <si>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</si>
  <si>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</si>
  <si>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</si>
  <si>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</si>
  <si>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</si>
  <si>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</si>
  <si>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</si>
  <si>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</si>
  <si>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</si>
  <si>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</si>
  <si>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</si>
  <si>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</si>
  <si>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</si>
  <si>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</si>
  <si>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</si>
  <si>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</si>
  <si>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</si>
  <si>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</si>
  <si>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</si>
  <si>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</si>
  <si>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</si>
  <si>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</si>
  <si>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</si>
  <si>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</si>
  <si>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</si>
  <si>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</si>
  <si>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</si>
  <si>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</si>
  <si>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</si>
  <si>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</si>
  <si>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</si>
  <si>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</si>
  <si>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</si>
  <si>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</si>
  <si>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</si>
  <si>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</si>
  <si>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</si>
  <si>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</si>
  <si>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</si>
  <si>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</si>
  <si>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</si>
  <si>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</si>
  <si>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</si>
  <si>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</si>
  <si>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</si>
  <si>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</si>
  <si>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</si>
  <si>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</si>
  <si>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</si>
  <si>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</si>
  <si>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</si>
  <si>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</si>
  <si>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</si>
  <si>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</si>
  <si>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</si>
  <si>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</si>
  <si>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</si>
  <si>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</si>
  <si>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</si>
  <si>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</si>
  <si>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</si>
  <si>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</si>
  <si>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</si>
  <si>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</si>
  <si>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</si>
  <si>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</si>
  <si>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</si>
  <si>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</si>
  <si>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</si>
  <si>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</si>
  <si>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</si>
  <si>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</si>
  <si>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</si>
  <si>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</si>
  <si>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</si>
  <si>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</si>
  <si>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</si>
  <si>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</si>
  <si>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</si>
  <si>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</si>
  <si>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</si>
  <si>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</si>
  <si>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</si>
  <si>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</si>
  <si>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</si>
  <si>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</si>
  <si>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</si>
  <si>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</si>
  <si>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</si>
  <si>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</si>
  <si>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</si>
  <si>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</si>
  <si>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</si>
  <si>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</si>
  <si>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</si>
  <si>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</si>
  <si>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</si>
  <si>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</si>
  <si>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</si>
  <si>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</si>
  <si>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</si>
  <si>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</si>
  <si>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</si>
  <si>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</si>
  <si>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</si>
  <si>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</si>
  <si>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</si>
  <si>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</si>
  <si>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</si>
  <si>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</si>
  <si>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</si>
  <si>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</si>
  <si>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</si>
  <si>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</si>
  <si>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</si>
  <si>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</si>
  <si>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</si>
  <si>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</si>
  <si>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</si>
  <si>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</si>
  <si>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</si>
  <si>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</si>
  <si>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</si>
  <si>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</si>
  <si>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</si>
  <si>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</si>
  <si>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</si>
  <si>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</si>
  <si>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</si>
  <si>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</si>
  <si>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</si>
  <si>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</si>
  <si>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</si>
  <si>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</si>
  <si>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</si>
  <si>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</si>
  <si>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</si>
  <si>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</si>
  <si>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</si>
  <si>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</si>
  <si>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</si>
  <si>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</si>
  <si>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</si>
  <si>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</si>
  <si>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</si>
  <si>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</si>
  <si>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</si>
  <si>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</si>
  <si>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</si>
  <si>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</si>
  <si>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</si>
  <si>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</si>
  <si>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</si>
  <si>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</si>
  <si>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</si>
  <si>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</si>
  <si>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</si>
  <si>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</si>
  <si>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</si>
  <si>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</si>
  <si>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</si>
  <si>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</si>
  <si>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</si>
  <si>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</si>
  <si>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</si>
  <si>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</si>
  <si>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</si>
  <si>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</si>
  <si>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</si>
  <si>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</si>
  <si>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</si>
  <si>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</si>
  <si>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</si>
  <si>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</si>
  <si>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</si>
  <si>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</si>
  <si>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</si>
  <si>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</si>
  <si>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</si>
  <si>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</si>
  <si>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</si>
  <si>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</si>
  <si>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</si>
  <si>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</si>
  <si>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</si>
  <si>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</si>
  <si>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</si>
  <si>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</si>
  <si>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</si>
  <si>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</si>
  <si>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</si>
  <si>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</si>
  <si>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</si>
  <si>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</si>
  <si>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</si>
  <si>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</si>
  <si>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</si>
  <si>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</si>
  <si>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</si>
  <si>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</si>
  <si>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</si>
  <si>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</si>
  <si>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</si>
  <si>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</si>
  <si>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</si>
  <si>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</si>
  <si>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</si>
  <si>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</si>
  <si>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</si>
  <si>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</si>
  <si>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</si>
  <si>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</si>
  <si>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</si>
  <si>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</si>
  <si>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</si>
  <si>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</si>
  <si>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</si>
  <si>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</si>
  <si>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</si>
  <si>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</si>
  <si>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</si>
  <si>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</si>
  <si>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</si>
  <si>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</si>
  <si>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</si>
  <si>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</si>
  <si>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</si>
  <si>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</si>
  <si>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</si>
  <si>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</si>
  <si>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</si>
  <si>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</si>
  <si>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</si>
  <si>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</si>
  <si>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</si>
  <si>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</si>
  <si>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</si>
  <si>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</si>
  <si>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</si>
  <si>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</si>
  <si>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</si>
  <si>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</si>
  <si>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</si>
  <si>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</si>
  <si>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</si>
  <si>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</si>
  <si>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</si>
  <si>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</si>
  <si>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</si>
  <si>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</si>
  <si>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</si>
  <si>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</si>
  <si>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</si>
  <si>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</si>
  <si>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</si>
  <si>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</si>
  <si>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</si>
  <si>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</si>
  <si>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</si>
  <si>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</si>
  <si>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</si>
  <si>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</si>
  <si>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</si>
  <si>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</si>
  <si>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</si>
  <si>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</si>
  <si>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</si>
  <si>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</si>
  <si>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</si>
  <si>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</si>
  <si>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</si>
  <si>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</si>
  <si>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</si>
  <si>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</si>
  <si>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</si>
  <si>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</si>
  <si>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</si>
  <si>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</si>
  <si>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</si>
  <si>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</si>
  <si>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</si>
  <si>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</si>
  <si>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</si>
  <si>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</si>
  <si>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</si>
  <si>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</si>
  <si>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</si>
  <si>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</si>
  <si>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</si>
  <si>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</si>
  <si>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</si>
  <si>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</si>
  <si>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</si>
  <si>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</si>
  <si>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</si>
  <si>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</si>
  <si>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</si>
  <si>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</si>
  <si>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</si>
  <si>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</si>
  <si>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</si>
  <si>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</si>
  <si>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</si>
  <si>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</si>
  <si>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</si>
  <si>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</si>
  <si>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</si>
  <si>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</si>
  <si>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</si>
  <si>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</si>
  <si>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</si>
  <si>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</si>
  <si>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</si>
  <si>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</si>
  <si>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</si>
  <si>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</si>
  <si>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</si>
  <si>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</si>
  <si>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</si>
  <si>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</si>
  <si>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</si>
  <si>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</si>
  <si>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</si>
  <si>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</si>
  <si>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</si>
  <si>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</si>
  <si>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</si>
  <si>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</si>
  <si>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</si>
  <si>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</si>
  <si>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</si>
  <si>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</si>
  <si>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</si>
  <si>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</si>
  <si>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</si>
  <si>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</si>
  <si>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</si>
  <si>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</si>
  <si>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</si>
  <si>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</si>
  <si>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</si>
  <si>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</si>
  <si>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</si>
  <si>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</si>
  <si>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</si>
  <si>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</si>
  <si>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</si>
  <si>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</si>
  <si>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</si>
  <si>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</si>
  <si>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</si>
  <si>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</si>
  <si>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</si>
  <si>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</si>
  <si>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</si>
  <si>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</si>
  <si>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</si>
  <si>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</si>
  <si>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</si>
  <si>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</si>
  <si>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</si>
  <si>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</si>
  <si>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</si>
  <si>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</si>
  <si>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</si>
  <si>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</si>
  <si>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</si>
  <si>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</si>
  <si>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</si>
  <si>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</si>
  <si>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</si>
  <si>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</si>
  <si>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</si>
  <si>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</si>
  <si>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</si>
  <si>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</si>
  <si>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</si>
  <si>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</si>
  <si>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</si>
  <si>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</si>
  <si>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</si>
  <si>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</si>
  <si>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</si>
  <si>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</si>
  <si>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</si>
  <si>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</si>
  <si>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</si>
  <si>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</si>
  <si>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</si>
  <si>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</si>
  <si>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</si>
  <si>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</si>
  <si>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</si>
  <si>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</si>
  <si>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</si>
  <si>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</si>
  <si>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</si>
  <si>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</si>
  <si>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</si>
  <si>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</si>
  <si>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</si>
  <si>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</si>
  <si>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</si>
  <si>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</si>
  <si>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</si>
  <si>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</si>
  <si>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</si>
  <si>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</si>
  <si>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</si>
  <si>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</si>
  <si>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</si>
  <si>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</si>
  <si>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</si>
  <si>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</si>
  <si>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</si>
  <si>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</si>
  <si>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</si>
  <si>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</si>
  <si>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</si>
  <si>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</si>
  <si>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</si>
  <si>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</si>
  <si>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</si>
  <si>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</si>
  <si>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</si>
  <si>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</si>
  <si>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</si>
  <si>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</si>
  <si>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</si>
  <si>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</si>
  <si>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</si>
  <si>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</si>
  <si>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</si>
  <si>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</si>
  <si>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</si>
  <si>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</si>
  <si>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</si>
  <si>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</si>
  <si>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</si>
  <si>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</si>
  <si>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</si>
  <si>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</si>
  <si>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</si>
  <si>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</si>
  <si>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</si>
  <si>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</si>
  <si>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</si>
  <si>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</si>
  <si>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</si>
  <si>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</si>
  <si>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</si>
  <si>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</si>
  <si>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</si>
  <si>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</si>
  <si>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</si>
  <si>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</si>
  <si>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</si>
  <si>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</si>
  <si>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</si>
  <si>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</si>
  <si>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</si>
  <si>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</si>
  <si>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</si>
  <si>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</si>
  <si>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</si>
  <si>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</si>
  <si>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</si>
  <si>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</si>
  <si>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</si>
  <si>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</si>
  <si>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</si>
  <si>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</si>
  <si>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</si>
  <si>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</si>
  <si>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</si>
  <si>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</si>
  <si>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</si>
  <si>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</si>
  <si>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</si>
  <si>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</si>
  <si>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</si>
  <si>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</si>
  <si>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</si>
  <si>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</si>
  <si>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</si>
  <si>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</si>
  <si>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</si>
  <si>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</si>
  <si>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</si>
  <si>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</si>
  <si>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</si>
  <si>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</si>
  <si>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</si>
  <si>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</si>
  <si>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</si>
  <si>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</si>
  <si>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</si>
  <si>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</si>
  <si>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</si>
  <si>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</si>
  <si>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</si>
  <si>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</si>
  <si>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</si>
  <si>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</si>
  <si>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</si>
  <si>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</si>
  <si>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</si>
  <si>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</si>
  <si>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</si>
  <si>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</si>
  <si>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</si>
  <si>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</si>
  <si>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</si>
  <si>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</si>
  <si>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</si>
  <si>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</si>
  <si>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</si>
  <si>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</si>
  <si>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</si>
  <si>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</si>
  <si>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</si>
  <si>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</si>
  <si>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</si>
  <si>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</si>
  <si>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</si>
  <si>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</si>
  <si>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</si>
  <si>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</si>
  <si>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</si>
  <si>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</si>
  <si>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</si>
  <si>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</si>
  <si>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</si>
  <si>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</si>
  <si>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</si>
  <si>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</si>
  <si>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</si>
  <si>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</si>
  <si>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</si>
  <si>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</si>
  <si>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</si>
  <si>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</si>
  <si>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</si>
  <si>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</si>
  <si>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</si>
  <si>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</si>
  <si>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</si>
  <si>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</si>
  <si>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</si>
  <si>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</si>
  <si>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</si>
  <si>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</si>
  <si>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</si>
  <si>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</si>
  <si>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</si>
  <si>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</si>
  <si>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</si>
  <si>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</si>
  <si>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</si>
  <si>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</si>
  <si>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</si>
  <si>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</si>
  <si>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</si>
  <si>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</si>
  <si>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</si>
  <si>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</si>
  <si>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</si>
  <si>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</si>
  <si>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</si>
  <si>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</si>
  <si>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</si>
  <si>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</si>
  <si>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</si>
  <si>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</si>
  <si>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</si>
  <si>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</si>
  <si>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</si>
  <si>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</si>
  <si>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</si>
  <si>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</si>
  <si>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</si>
  <si>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</si>
  <si>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</si>
  <si>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</si>
  <si>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</si>
  <si>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</si>
  <si>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</si>
  <si>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</si>
  <si>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</si>
  <si>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</si>
  <si>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</si>
  <si>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</si>
  <si>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</si>
  <si>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</si>
  <si>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</si>
  <si>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</si>
  <si>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</si>
  <si>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</si>
  <si>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</si>
  <si>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</si>
  <si>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</si>
  <si>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</si>
  <si>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</si>
  <si>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</si>
  <si>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</si>
  <si>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</si>
  <si>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</si>
  <si>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</si>
  <si>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</si>
  <si>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</si>
  <si>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</si>
  <si>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</si>
  <si>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</si>
  <si>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</si>
  <si>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</si>
  <si>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</si>
  <si>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</si>
  <si>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</si>
  <si>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</si>
  <si>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</si>
  <si>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</si>
  <si>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</si>
  <si>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</si>
  <si>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</si>
  <si>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</si>
  <si>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</si>
  <si>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</si>
  <si>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</si>
  <si>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</si>
  <si>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</si>
  <si>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</si>
  <si>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</si>
  <si>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</si>
  <si>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</si>
  <si>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</si>
  <si>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</si>
  <si>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</si>
  <si>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</si>
  <si>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</si>
  <si>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</si>
  <si>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</si>
  <si>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</si>
  <si>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</si>
  <si>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</si>
  <si>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</si>
  <si>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</si>
  <si>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</si>
  <si>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</si>
  <si>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</si>
  <si>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</si>
  <si>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</si>
  <si>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</si>
  <si>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</si>
  <si>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</si>
  <si>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</si>
  <si>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</si>
  <si>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</si>
  <si>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</si>
  <si>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</si>
  <si>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</si>
  <si>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</si>
  <si>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</si>
  <si>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</si>
  <si>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</si>
  <si>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</si>
  <si>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</si>
  <si>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</si>
  <si>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</si>
  <si>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</si>
  <si>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</si>
  <si>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</si>
  <si>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</si>
  <si>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</si>
  <si>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</si>
  <si>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</si>
  <si>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</si>
  <si>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</si>
  <si>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</si>
  <si>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</si>
  <si>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</si>
  <si>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</si>
  <si>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</si>
  <si>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</si>
  <si>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</si>
  <si>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</si>
  <si>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</si>
  <si>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</si>
  <si>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</si>
  <si>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</si>
  <si>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</si>
  <si>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</si>
  <si>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</si>
  <si>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</si>
  <si>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</si>
  <si>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</si>
  <si>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</si>
  <si>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</si>
  <si>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</si>
  <si>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</si>
  <si>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</si>
  <si>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</si>
  <si>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</si>
  <si>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</si>
  <si>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</si>
  <si>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</si>
  <si>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</si>
  <si>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</si>
  <si>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</si>
  <si>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</si>
  <si>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</si>
  <si>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</si>
  <si>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</si>
  <si>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</si>
  <si>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</si>
  <si>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</si>
  <si>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</si>
  <si>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</si>
  <si>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</si>
  <si>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</si>
  <si>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</si>
  <si>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</si>
  <si>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</si>
  <si>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</si>
  <si>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</si>
  <si>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</si>
  <si>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</si>
  <si>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</si>
  <si>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</si>
  <si>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</si>
  <si>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</si>
  <si>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</si>
  <si>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</si>
  <si>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</si>
  <si>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</si>
  <si>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</si>
  <si>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</si>
  <si>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</si>
  <si>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</si>
  <si>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</si>
  <si>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</si>
  <si>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</si>
  <si>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</si>
  <si>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</si>
  <si>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</si>
  <si>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</si>
  <si>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</si>
  <si>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</si>
  <si>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</si>
  <si>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</si>
  <si>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</si>
  <si>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</si>
  <si>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</si>
  <si>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</si>
  <si>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</si>
  <si>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</si>
  <si>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</si>
  <si>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</si>
  <si>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</si>
  <si>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</si>
  <si>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</si>
  <si>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</si>
  <si>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</si>
  <si>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</si>
  <si>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</si>
  <si>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</si>
  <si>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</si>
  <si>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</si>
  <si>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</si>
  <si>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</si>
  <si>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</si>
  <si>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</si>
  <si>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</si>
  <si>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</si>
  <si>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</si>
  <si>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</si>
  <si>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</si>
  <si>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</si>
  <si>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</si>
  <si>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</si>
  <si>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</si>
  <si>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</si>
  <si>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</si>
  <si>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</si>
  <si>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</si>
  <si>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</si>
  <si>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</si>
  <si>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</si>
  <si>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</si>
  <si>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</si>
  <si>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</si>
  <si>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</si>
  <si>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</si>
  <si>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</si>
  <si>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</si>
  <si>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</si>
  <si>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</si>
  <si>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</si>
  <si>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</si>
  <si>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</si>
  <si>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</si>
  <si>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</si>
  <si>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</si>
  <si>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</si>
  <si>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</si>
  <si>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</si>
  <si>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</si>
  <si>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</si>
  <si>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</si>
  <si>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</si>
  <si>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</si>
  <si>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</si>
  <si>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</si>
  <si>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</si>
  <si>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</si>
  <si>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</si>
  <si>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</si>
  <si>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</si>
  <si>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</si>
  <si>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</si>
  <si>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</si>
  <si>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</si>
  <si>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</si>
  <si>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</si>
  <si>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</si>
  <si>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</si>
  <si>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</si>
  <si>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</si>
  <si>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</si>
  <si>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</si>
  <si>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</si>
  <si>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</si>
  <si>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</si>
  <si>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</si>
  <si>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</si>
  <si>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</si>
  <si>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</si>
  <si>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</si>
  <si>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</si>
  <si>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</si>
  <si>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</si>
  <si>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</si>
  <si>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</si>
  <si>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</si>
  <si>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</si>
  <si>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</si>
  <si>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</si>
  <si>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</si>
  <si>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</si>
  <si>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</si>
  <si>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</si>
  <si>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</si>
  <si>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</si>
  <si>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</si>
  <si>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</si>
  <si>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</si>
  <si>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</si>
  <si>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</si>
  <si>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</si>
  <si>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</si>
  <si>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</si>
  <si>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</si>
  <si>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</si>
  <si>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</si>
  <si>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</si>
  <si>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</si>
  <si>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</si>
  <si>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</si>
  <si>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</si>
  <si>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</si>
  <si>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</si>
  <si>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</si>
  <si>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</si>
  <si>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</si>
  <si>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</si>
  <si>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</si>
  <si>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</si>
  <si>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</si>
  <si>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</si>
  <si>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</si>
  <si>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</si>
  <si>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</si>
  <si>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</si>
  <si>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</si>
  <si>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</si>
  <si>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</si>
  <si>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</si>
  <si>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</si>
  <si>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</si>
  <si>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</si>
  <si>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</si>
  <si>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</si>
  <si>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</si>
  <si>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</si>
  <si>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</si>
  <si>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</si>
  <si>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</si>
  <si>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</si>
  <si>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</si>
  <si>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</si>
  <si>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</si>
  <si>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</si>
  <si>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</si>
  <si>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</si>
  <si>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</si>
  <si>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</si>
  <si>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</si>
  <si>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</si>
  <si>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</si>
  <si>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</si>
  <si>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</si>
  <si>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</si>
  <si>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</si>
  <si>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</si>
  <si>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</si>
  <si>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</si>
  <si>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</si>
  <si>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</si>
  <si>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</si>
  <si>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</si>
  <si>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</si>
  <si>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</si>
  <si>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</si>
  <si>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</si>
  <si>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</si>
  <si>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</si>
  <si>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</si>
  <si>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</si>
  <si>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</si>
  <si>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</si>
  <si>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</si>
  <si>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</si>
  <si>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</si>
  <si>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</si>
  <si>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</si>
  <si>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</si>
  <si>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</si>
  <si>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</si>
  <si>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</si>
  <si>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</si>
  <si>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</si>
  <si>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</si>
  <si>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</si>
  <si>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</si>
  <si>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</si>
  <si>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</si>
  <si>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</si>
  <si>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</si>
  <si>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</si>
  <si>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</si>
  <si>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</si>
  <si>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</si>
  <si>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</si>
  <si>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</si>
  <si>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</si>
  <si>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</si>
  <si>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</si>
  <si>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</si>
  <si>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</si>
  <si>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</si>
  <si>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</si>
  <si>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</si>
  <si>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</si>
  <si>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</si>
  <si>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</si>
  <si>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</si>
  <si>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</si>
  <si>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</si>
  <si>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</si>
  <si>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</si>
  <si>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</si>
  <si>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</si>
  <si>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</si>
  <si>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</si>
  <si>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</si>
  <si>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</si>
  <si>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</si>
  <si>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</si>
  <si>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</si>
  <si>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</si>
  <si>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</si>
  <si>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</si>
  <si>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</si>
  <si>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</si>
  <si>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</si>
  <si>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</si>
  <si>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</si>
  <si>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</si>
  <si>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</si>
  <si>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</si>
  <si>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</si>
  <si>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</si>
  <si>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</si>
  <si>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</si>
  <si>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</si>
  <si>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</si>
  <si>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</si>
  <si>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</si>
  <si>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</si>
  <si>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</si>
  <si>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</si>
  <si>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</si>
  <si>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</si>
  <si>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</si>
  <si>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</si>
  <si>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</si>
  <si>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</si>
  <si>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</si>
  <si>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</si>
  <si>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</si>
  <si>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</si>
  <si>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</si>
  <si>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</si>
  <si>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</si>
  <si>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</si>
  <si>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</si>
  <si>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</si>
  <si>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</si>
  <si>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</si>
  <si>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</si>
  <si>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</si>
  <si>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</si>
  <si>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</si>
  <si>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</si>
  <si>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</si>
  <si>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</si>
  <si>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</si>
  <si>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</si>
  <si>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</si>
  <si>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</si>
  <si>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</si>
  <si>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</si>
  <si>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</si>
  <si>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</si>
  <si>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</si>
  <si>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</si>
  <si>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</si>
  <si>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</si>
  <si>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</si>
  <si>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</si>
  <si>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</si>
  <si>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</si>
  <si>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</si>
  <si>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</si>
  <si>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</si>
  <si>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</si>
  <si>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</si>
  <si>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</si>
  <si>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</si>
  <si>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</si>
  <si>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</si>
  <si>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</si>
  <si>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</si>
  <si>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</si>
  <si>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</si>
  <si>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</si>
  <si>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</si>
  <si>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</si>
  <si>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</si>
  <si>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</si>
  <si>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</si>
  <si>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</si>
  <si>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</si>
  <si>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</si>
  <si>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</si>
  <si>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</si>
  <si>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</si>
  <si>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</si>
  <si>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</si>
  <si>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</si>
  <si>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</si>
  <si>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</si>
  <si>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</si>
  <si>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</si>
  <si>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</si>
  <si>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</si>
  <si>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</si>
  <si>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</si>
  <si>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</si>
  <si>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</si>
  <si>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</si>
  <si>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</si>
  <si>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</si>
  <si>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</si>
  <si>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</si>
  <si>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</si>
  <si>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</si>
  <si>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</si>
  <si>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</si>
  <si>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</si>
  <si>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</si>
  <si>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</si>
  <si>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</si>
  <si>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</si>
  <si>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</si>
  <si>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</si>
  <si>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</si>
  <si>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</si>
  <si>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</si>
  <si>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</si>
  <si>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</si>
  <si>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</si>
  <si>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</si>
  <si>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</si>
  <si>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</si>
  <si>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</si>
  <si>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</si>
  <si>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</si>
  <si>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</si>
  <si>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</si>
  <si>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</si>
  <si>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</si>
  <si>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</si>
  <si>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</si>
  <si>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</si>
  <si>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</si>
  <si>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</si>
  <si>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</si>
  <si>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</si>
  <si>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</si>
  <si>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</si>
  <si>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</si>
  <si>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</si>
  <si>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</si>
  <si>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</si>
  <si>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</si>
  <si>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</si>
  <si>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</si>
  <si>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</si>
  <si>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</si>
  <si>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</si>
  <si>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</si>
  <si>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</si>
  <si>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</si>
  <si>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</si>
  <si>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</si>
  <si>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</si>
  <si>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</si>
  <si>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</si>
  <si>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</si>
  <si>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</si>
  <si>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</si>
  <si>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</si>
  <si>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</si>
  <si>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</si>
  <si>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</si>
  <si>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</si>
  <si>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</si>
  <si>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</si>
  <si>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</si>
  <si>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</si>
  <si>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</si>
  <si>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</si>
  <si>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</si>
  <si>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</si>
  <si>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</si>
  <si>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</si>
  <si>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</si>
  <si>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</si>
  <si>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</si>
  <si>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</si>
  <si>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</si>
  <si>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</si>
  <si>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</si>
  <si>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</si>
  <si>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</si>
  <si>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</si>
  <si>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</si>
  <si>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</si>
  <si>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</si>
  <si>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</si>
  <si>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</si>
  <si>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</si>
  <si>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</si>
  <si>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</si>
  <si>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</si>
  <si>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</si>
  <si>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</si>
  <si>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</si>
  <si>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</si>
  <si>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</si>
  <si>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</si>
  <si>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</si>
  <si>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</si>
  <si>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</si>
  <si>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</si>
  <si>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</si>
  <si>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</si>
  <si>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</si>
  <si>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</si>
  <si>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</si>
  <si>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</si>
  <si>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</si>
  <si>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</si>
  <si>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</si>
  <si>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</si>
  <si>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</si>
  <si>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</si>
  <si>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</si>
  <si>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</si>
  <si>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</si>
  <si>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</si>
  <si>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</si>
  <si>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</si>
  <si>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</si>
  <si>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</si>
  <si>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</si>
  <si>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</si>
  <si>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</si>
  <si>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</si>
  <si>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</si>
  <si>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</si>
  <si>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</si>
  <si>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</si>
  <si>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</si>
  <si>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</si>
  <si>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</si>
  <si>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</si>
  <si>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</si>
  <si>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</si>
  <si>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</si>
  <si>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</si>
  <si>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</si>
  <si>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</si>
  <si>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</si>
  <si>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</si>
  <si>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</si>
  <si>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</si>
  <si>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</si>
  <si>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</si>
  <si>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</si>
  <si>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</si>
  <si>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</si>
  <si>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</si>
  <si>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</si>
  <si>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</si>
  <si>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</si>
  <si>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</si>
  <si>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</si>
  <si>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</si>
  <si>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</si>
  <si>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</si>
  <si>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</si>
  <si>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</si>
  <si>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</si>
  <si>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</si>
  <si>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</si>
  <si>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</si>
  <si>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</si>
  <si>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</si>
  <si>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</si>
  <si>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</si>
  <si>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</si>
  <si>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</si>
  <si>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</si>
  <si>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</si>
  <si>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</si>
  <si>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</si>
  <si>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</si>
  <si>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</si>
  <si>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</si>
  <si>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</si>
  <si>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</si>
  <si>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</si>
  <si>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</si>
  <si>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</si>
  <si>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</si>
  <si>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</si>
  <si>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</si>
  <si>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</si>
  <si>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</si>
  <si>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</si>
  <si>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</si>
  <si>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</si>
  <si>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</si>
  <si>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</si>
  <si>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</si>
  <si>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</si>
  <si>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</si>
  <si>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</si>
  <si>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</si>
  <si>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</si>
  <si>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</si>
  <si>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</si>
  <si>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</si>
  <si>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</si>
  <si>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</si>
  <si>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</si>
  <si>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</si>
  <si>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</si>
  <si>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</si>
  <si>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</si>
  <si>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</si>
  <si>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</si>
  <si>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</si>
  <si>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</si>
  <si>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</si>
  <si>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</si>
  <si>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</si>
  <si>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</si>
  <si>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</si>
  <si>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</si>
  <si>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</si>
  <si>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</si>
  <si>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</si>
  <si>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</si>
  <si>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</si>
  <si>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</si>
  <si>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</si>
  <si>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</si>
  <si>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</si>
  <si>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</si>
  <si>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</si>
  <si>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</si>
  <si>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</si>
  <si>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</si>
  <si>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</si>
  <si>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</si>
  <si>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</si>
  <si>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</si>
  <si>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</si>
  <si>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</si>
  <si>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</si>
  <si>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</si>
  <si>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</si>
  <si>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</si>
  <si>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</si>
  <si>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</si>
  <si>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</si>
  <si>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</si>
  <si>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</si>
  <si>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</si>
  <si>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</si>
  <si>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</si>
  <si>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</si>
  <si>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</si>
  <si>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</si>
  <si>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</si>
  <si>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</si>
  <si>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</si>
  <si>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</si>
  <si>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</si>
  <si>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</si>
  <si>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</si>
  <si>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</si>
  <si>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</si>
  <si>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</si>
  <si>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</si>
  <si>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</si>
  <si>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</si>
  <si>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</si>
  <si>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</si>
  <si>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</si>
  <si>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</si>
  <si>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</si>
  <si>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</si>
  <si>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</si>
  <si>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</si>
  <si>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</si>
  <si>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</si>
  <si>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</si>
  <si>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</si>
  <si>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</si>
  <si>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</si>
  <si>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</si>
  <si>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</si>
  <si>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</si>
  <si>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</si>
  <si>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</si>
  <si>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</si>
  <si>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</si>
  <si>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</si>
  <si>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</si>
  <si>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</si>
  <si>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</si>
  <si>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</si>
  <si>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</si>
  <si>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</si>
  <si>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</si>
  <si>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</si>
  <si>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</si>
  <si>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</si>
  <si>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</si>
  <si>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</si>
  <si>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</si>
  <si>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</si>
  <si>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</si>
  <si>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</si>
  <si>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</si>
  <si>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</si>
  <si>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</si>
  <si>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</si>
  <si>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</si>
  <si>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</si>
  <si>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</si>
  <si>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</si>
  <si>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</si>
  <si>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</si>
  <si>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</si>
  <si>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</si>
  <si>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</si>
  <si>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</si>
  <si>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</si>
  <si>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</si>
  <si>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</si>
  <si>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</si>
  <si>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</si>
  <si>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</si>
  <si>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</si>
  <si>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</si>
  <si>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</si>
  <si>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</si>
  <si>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</si>
  <si>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</si>
  <si>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</si>
  <si>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</si>
  <si>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</si>
  <si>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</si>
  <si>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</si>
  <si>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</si>
  <si>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</si>
  <si>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</si>
  <si>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</si>
  <si>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</si>
  <si>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</si>
  <si>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</si>
  <si>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</si>
  <si>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</si>
  <si>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</si>
  <si>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</si>
  <si>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</si>
  <si>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</si>
  <si>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</si>
  <si>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</si>
  <si>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</si>
  <si>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</si>
  <si>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</si>
  <si>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</si>
  <si>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</si>
  <si>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</si>
  <si>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</si>
  <si>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</si>
  <si>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</si>
  <si>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</si>
  <si>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</si>
  <si>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</si>
  <si>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</si>
  <si>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</si>
  <si>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</si>
  <si>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</si>
  <si>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</si>
  <si>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</si>
  <si>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</si>
  <si>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</si>
  <si>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</si>
  <si>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</si>
  <si>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</si>
  <si>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</si>
  <si>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</si>
  <si>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</si>
  <si>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</si>
  <si>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</si>
  <si>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</si>
  <si>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</si>
  <si>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</si>
  <si>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</si>
  <si>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</si>
  <si>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</si>
  <si>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</si>
  <si>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</si>
  <si>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</si>
  <si>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</si>
  <si>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</si>
  <si>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</si>
  <si>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</si>
  <si>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</si>
  <si>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</si>
  <si>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</si>
  <si>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CHAPOUILLET</t>
  </si>
  <si>
    <t xml:space="preserve">NOM_PRELEV_DETERM</t>
  </si>
  <si>
    <t xml:space="preserve">AQUASCOP BIOLOGIE site de Monptellier</t>
  </si>
  <si>
    <t xml:space="preserve">LB_STATION</t>
  </si>
  <si>
    <t xml:space="preserve">LE CHAPOUILLET A ST-CHELY D'APCHER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</si>
  <si>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</si>
  <si>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</si>
  <si>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</si>
  <si>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</si>
  <si>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IBMR-19-M132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</si>
  <si>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</si>
  <si>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</si>
  <si>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</si>
  <si>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</si>
  <si>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</si>
  <si>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</si>
  <si>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</si>
  <si>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</si>
  <si>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</si>
  <si>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</si>
  <si>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</si>
  <si>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</si>
  <si>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</si>
  <si>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</si>
  <si>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PLUIE FINE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</si>
  <si>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</si>
  <si>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</si>
  <si>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</si>
  <si>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</si>
  <si>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</si>
  <si>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</si>
  <si>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</si>
  <si>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</si>
  <si>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</si>
  <si>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</si>
  <si>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</si>
  <si>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</si>
  <si>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</si>
  <si>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</si>
  <si>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</si>
  <si>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</si>
  <si>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</si>
  <si>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</si>
  <si>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</si>
  <si>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</si>
  <si>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</si>
  <si>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</si>
  <si>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</si>
  <si>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</si>
  <si>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</si>
  <si>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</si>
  <si>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</si>
  <si>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</si>
  <si>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</si>
  <si>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</si>
  <si>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</si>
  <si>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</si>
  <si>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</si>
  <si>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</si>
  <si>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</si>
  <si>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</si>
  <si>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</si>
  <si>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</si>
  <si>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</si>
  <si>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</si>
  <si>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</si>
  <si>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</si>
  <si>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</si>
  <si>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</si>
  <si>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</si>
  <si>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</si>
  <si>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</si>
  <si>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</si>
  <si>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</si>
  <si>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</si>
  <si>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</si>
  <si>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</si>
  <si>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</si>
  <si>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</si>
  <si>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</si>
  <si>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</si>
  <si>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</si>
  <si>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</si>
  <si>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</si>
  <si>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</si>
  <si>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</si>
  <si>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</si>
  <si>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</si>
  <si>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 pâturé en RG. Seuil exclu du relevé.</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</si>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</sst>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725895</v>
      </c>
      <c r="G10" s="25"/>
      <c r="H10" s="25"/>
    </row>
    <row r="11" customFormat="false" ht="15" hidden="false" customHeight="false" outlineLevel="0" collapsed="false">
      <c r="A11" s="26" t="s">
        <v>5183</v>
      </c>
      <c r="B11" s="30" t="n">
        <v>43718</v>
      </c>
      <c r="D11" s="26" t="s">
        <v>5184</v>
      </c>
      <c r="E11" s="29" t="n">
        <v>6408483</v>
      </c>
      <c r="G11" s="25"/>
      <c r="H11" s="25"/>
    </row>
    <row r="12" customFormat="false" ht="15" hidden="false" customHeight="false" outlineLevel="0" collapsed="false">
      <c r="A12" s="26" t="s">
        <v>5185</v>
      </c>
      <c r="B12" s="29" t="s">
        <v>5186</v>
      </c>
      <c r="D12" s="26" t="s">
        <v>5187</v>
      </c>
      <c r="E12" s="29" t="n">
        <v>725947</v>
      </c>
      <c r="G12" s="25"/>
      <c r="H12" s="25"/>
    </row>
    <row r="13" customFormat="false" ht="17.25" hidden="false" customHeight="true" outlineLevel="0" collapsed="false">
      <c r="A13" s="12"/>
      <c r="B13" s="31"/>
      <c r="D13" s="26" t="s">
        <v>5188</v>
      </c>
      <c r="E13" s="29" t="n">
        <v>6408381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725895</v>
      </c>
    </row>
    <row r="18" customFormat="false" ht="15" hidden="false" customHeight="false" outlineLevel="0" collapsed="false">
      <c r="A18" s="36"/>
      <c r="B18" s="37" t="s">
        <v>5196</v>
      </c>
      <c r="C18" s="38" t="n">
        <f aca="false">E11</f>
        <v>6408483</v>
      </c>
    </row>
    <row r="19" customFormat="false" ht="15" hidden="false" customHeight="false" outlineLevel="0" collapsed="false">
      <c r="A19" s="33" t="s">
        <v>5197</v>
      </c>
      <c r="B19" s="39" t="n">
        <v>920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6.7</v>
      </c>
      <c r="D35" s="52" t="s">
        <v>5215</v>
      </c>
      <c r="E35" s="53" t="n">
        <v>93.3</v>
      </c>
    </row>
    <row r="36" s="56" customFormat="true" ht="15" hidden="false" customHeight="true" outlineLevel="0" collapsed="false">
      <c r="A36" s="54" t="s">
        <v>5216</v>
      </c>
      <c r="B36" s="34" t="n">
        <v>10</v>
      </c>
      <c r="C36" s="50"/>
      <c r="D36" s="55" t="s">
        <v>5217</v>
      </c>
      <c r="E36" s="34" t="n">
        <v>90</v>
      </c>
    </row>
    <row r="37" s="56" customFormat="true" ht="15" hidden="false" customHeight="true" outlineLevel="0" collapsed="false">
      <c r="A37" s="54" t="s">
        <v>5218</v>
      </c>
      <c r="B37" s="34" t="n">
        <v>5.9</v>
      </c>
      <c r="C37" s="50"/>
      <c r="D37" s="55" t="s">
        <v>5219</v>
      </c>
      <c r="E37" s="34" t="n">
        <v>9.2</v>
      </c>
    </row>
    <row r="38" s="56" customFormat="true" ht="15" hidden="false" customHeight="true" outlineLevel="0" collapsed="false">
      <c r="A38" s="54" t="s">
        <v>5220</v>
      </c>
      <c r="B38" s="34" t="n">
        <v>15</v>
      </c>
      <c r="C38" s="50"/>
      <c r="D38" s="55" t="s">
        <v>5220</v>
      </c>
      <c r="E38" s="34" t="n">
        <v>7</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5</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4</v>
      </c>
      <c r="C57" s="50"/>
      <c r="D57" s="19" t="s">
        <v>5238</v>
      </c>
      <c r="E57" s="61" t="n">
        <v>2</v>
      </c>
    </row>
    <row r="58" s="17" customFormat="true" ht="15" hidden="false" customHeight="false" outlineLevel="0" collapsed="false">
      <c r="A58" s="33" t="s">
        <v>5239</v>
      </c>
      <c r="B58" s="62" t="n">
        <v>4</v>
      </c>
      <c r="C58" s="50"/>
      <c r="D58" s="26" t="s">
        <v>5239</v>
      </c>
      <c r="E58" s="62" t="n">
        <v>4</v>
      </c>
    </row>
    <row r="59" s="17" customFormat="true" ht="15" hidden="false" customHeight="false" outlineLevel="0" collapsed="false">
      <c r="A59" s="33" t="s">
        <v>5240</v>
      </c>
      <c r="B59" s="62"/>
      <c r="C59" s="50"/>
      <c r="D59" s="26" t="s">
        <v>5240</v>
      </c>
      <c r="E59" s="62" t="n">
        <v>4</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5</v>
      </c>
    </row>
    <row r="66" s="17" customFormat="true" ht="15" hidden="false" customHeight="false" outlineLevel="0" collapsed="false">
      <c r="A66" s="33" t="s">
        <v>5245</v>
      </c>
      <c r="B66" s="62"/>
      <c r="C66" s="50"/>
      <c r="D66" s="26" t="s">
        <v>5245</v>
      </c>
      <c r="E66" s="62" t="n">
        <v>2</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t="n">
        <v>3</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2</v>
      </c>
      <c r="C74" s="50"/>
      <c r="D74" s="26" t="s">
        <v>5251</v>
      </c>
      <c r="E74" s="62" t="n">
        <v>2</v>
      </c>
    </row>
    <row r="75" s="17" customFormat="true" ht="15" hidden="false" customHeight="false" outlineLevel="0" collapsed="false">
      <c r="A75" s="33" t="s">
        <v>5252</v>
      </c>
      <c r="B75" s="62" t="n">
        <v>5</v>
      </c>
      <c r="C75" s="50"/>
      <c r="D75" s="26" t="s">
        <v>5252</v>
      </c>
      <c r="E75" s="62" t="n">
        <v>4</v>
      </c>
    </row>
    <row r="76" s="17" customFormat="true" ht="15" hidden="false" customHeight="false" outlineLevel="0" collapsed="false">
      <c r="A76" s="33" t="s">
        <v>5253</v>
      </c>
      <c r="B76" s="62" t="n">
        <v>2</v>
      </c>
      <c r="C76" s="50"/>
      <c r="D76" s="26" t="s">
        <v>5253</v>
      </c>
      <c r="E76" s="62" t="n">
        <v>4</v>
      </c>
    </row>
    <row r="77" s="17" customFormat="true" ht="15" hidden="false" customHeight="false" outlineLevel="0" collapsed="false">
      <c r="A77" s="33" t="s">
        <v>5254</v>
      </c>
      <c r="B77" s="62"/>
      <c r="C77" s="50"/>
      <c r="D77" s="26" t="s">
        <v>5254</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2</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3</v>
      </c>
    </row>
    <row r="84" s="17" customFormat="true" ht="15" hidden="false" customHeight="false" outlineLevel="0" collapsed="false">
      <c r="A84" s="33" t="s">
        <v>5259</v>
      </c>
      <c r="B84" s="62" t="n">
        <v>3</v>
      </c>
      <c r="C84" s="50"/>
      <c r="D84" s="26" t="s">
        <v>5259</v>
      </c>
      <c r="E84" s="62" t="n">
        <v>2</v>
      </c>
    </row>
    <row r="85" s="17" customFormat="true" ht="15" hidden="false" customHeight="false" outlineLevel="0" collapsed="false">
      <c r="A85" s="33" t="s">
        <v>5260</v>
      </c>
      <c r="B85" s="62" t="n">
        <v>2</v>
      </c>
      <c r="C85" s="50"/>
      <c r="D85" s="26" t="s">
        <v>5260</v>
      </c>
      <c r="E85" s="62" t="n">
        <v>5</v>
      </c>
    </row>
    <row r="86" s="17" customFormat="true" ht="15" hidden="false" customHeight="false" outlineLevel="0" collapsed="false">
      <c r="A86" s="33" t="s">
        <v>5261</v>
      </c>
      <c r="B86" s="62" t="n">
        <v>2</v>
      </c>
      <c r="C86" s="50"/>
      <c r="D86" s="26" t="s">
        <v>5261</v>
      </c>
      <c r="E86" s="62" t="n">
        <v>1</v>
      </c>
    </row>
    <row r="87" s="17" customFormat="true" ht="15" hidden="false" customHeight="false" outlineLevel="0" collapsed="false">
      <c r="A87" s="33" t="s">
        <v>5262</v>
      </c>
      <c r="B87" s="62"/>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2881</v>
      </c>
      <c r="B97" s="79" t="str">
        <f aca="false">IF(A97="NEWCOD",IF(ISBLANK(G97),"renseigner le champ 'Nouveau taxon'",G97),VLOOKUP(A97,'Ref Taxo'!A:B,2,FALSE()))</f>
        <v>Melosira</v>
      </c>
      <c r="C97" s="80" t="n">
        <f aca="false">IF(A97="NEWCOD",IF(ISBLANK(H97),"NoCod",H97),VLOOKUP(A97,'Ref Taxo'!A:D,4,FALSE()))</f>
        <v>8714</v>
      </c>
      <c r="D97" s="81" t="n">
        <v>8</v>
      </c>
      <c r="E97" s="82" t="n">
        <v>0.05</v>
      </c>
      <c r="F97" s="82" t="s">
        <v>5276</v>
      </c>
      <c r="G97" s="83"/>
      <c r="H97" s="84"/>
    </row>
    <row r="98" customFormat="false" ht="15" hidden="false" customHeight="false" outlineLevel="0" collapsed="false">
      <c r="A98" s="78" t="s">
        <v>2920</v>
      </c>
      <c r="B98" s="79" t="str">
        <f aca="false">IF(A98="NEWCOD",IF(ISBLANK(G98),"renseigner le champ 'Nouveau taxon'",G98),VLOOKUP(A98,'Ref Taxo'!A:B,2,FALSE()))</f>
        <v>Microspora</v>
      </c>
      <c r="C98" s="80" t="n">
        <f aca="false">IF(A98="NEWCOD",IF(ISBLANK(H98),"NoCod",H98),VLOOKUP(A98,'Ref Taxo'!A:D,4,FALSE()))</f>
        <v>1132</v>
      </c>
      <c r="D98" s="81" t="n">
        <v>0.2</v>
      </c>
      <c r="E98" s="82"/>
      <c r="F98" s="82" t="s">
        <v>5276</v>
      </c>
      <c r="G98" s="85"/>
      <c r="H98" s="86"/>
    </row>
    <row r="99" customFormat="false" ht="1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t="n">
        <v>0.02</v>
      </c>
      <c r="E99" s="82"/>
      <c r="F99" s="82" t="s">
        <v>5276</v>
      </c>
      <c r="G99" s="85"/>
      <c r="H99" s="86"/>
    </row>
    <row r="100" customFormat="false" ht="15" hidden="false" customHeight="false" outlineLevel="0" collapsed="false">
      <c r="A100" s="78" t="s">
        <v>3295</v>
      </c>
      <c r="B100" s="79" t="str">
        <f aca="false">IF(A100="NEWCOD",IF(ISBLANK(G100),"renseigner le champ 'Nouveau taxon'",G100),VLOOKUP(A100,'Ref Taxo'!A:B,2,FALSE()))</f>
        <v>Oscillatoria</v>
      </c>
      <c r="C100" s="80" t="n">
        <f aca="false">IF(A100="NEWCOD",IF(ISBLANK(H100),"NoCod",H100),VLOOKUP(A100,'Ref Taxo'!A:D,4,FALSE()))</f>
        <v>1108</v>
      </c>
      <c r="D100" s="81"/>
      <c r="E100" s="82" t="n">
        <v>0.3</v>
      </c>
      <c r="F100" s="82" t="s">
        <v>5276</v>
      </c>
      <c r="G100" s="85"/>
      <c r="H100" s="86"/>
    </row>
    <row r="101" customFormat="false" ht="15" hidden="false" customHeight="false" outlineLevel="0" collapsed="false">
      <c r="A101" s="78" t="s">
        <v>4683</v>
      </c>
      <c r="B101" s="79" t="str">
        <f aca="false">IF(A101="NEWCOD",IF(ISBLANK(G101),"renseigner le champ 'Nouveau taxon'",G101),VLOOKUP(A101,'Ref Taxo'!A:B,2,FALSE()))</f>
        <v>Spirogyra</v>
      </c>
      <c r="C101" s="80" t="n">
        <f aca="false">IF(A101="NEWCOD",IF(ISBLANK(H101),"NoCod",H101),VLOOKUP(A101,'Ref Taxo'!A:D,4,FALSE()))</f>
        <v>1147</v>
      </c>
      <c r="D101" s="81"/>
      <c r="E101" s="82" t="n">
        <v>0.01</v>
      </c>
      <c r="F101" s="82" t="s">
        <v>5276</v>
      </c>
      <c r="G101" s="85"/>
      <c r="H101" s="86"/>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0.6</v>
      </c>
      <c r="E102" s="82"/>
      <c r="F102" s="82" t="s">
        <v>5276</v>
      </c>
      <c r="G102" s="85"/>
      <c r="H102" s="86"/>
    </row>
    <row r="103" customFormat="false" ht="15" hidden="false" customHeight="false" outlineLevel="0" collapsed="false">
      <c r="A103" s="78" t="s">
        <v>470</v>
      </c>
      <c r="B103" s="79" t="str">
        <f aca="false">IF(A103="NEWCOD",IF(ISBLANK(G103),"renseigner le champ 'Nouveau taxon'",G103),VLOOKUP(A103,'Ref Taxo'!A:B,2,FALSE()))</f>
        <v>Brachythecium rivulare</v>
      </c>
      <c r="C103" s="80" t="n">
        <f aca="false">IF(A103="NEWCOD",IF(ISBLANK(H103),"NoCod",H103),VLOOKUP(A103,'Ref Taxo'!A:D,4,FALSE()))</f>
        <v>1260</v>
      </c>
      <c r="D103" s="81" t="n">
        <v>0.01</v>
      </c>
      <c r="E103" s="82"/>
      <c r="F103" s="82" t="s">
        <v>5276</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c r="F104" s="82" t="s">
        <v>5276</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1.5</v>
      </c>
      <c r="E105" s="82"/>
      <c r="F105" s="82" t="s">
        <v>5276</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0.5</v>
      </c>
      <c r="E106" s="82"/>
      <c r="F106" s="82" t="s">
        <v>5276</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1</v>
      </c>
      <c r="E107" s="82" t="n">
        <v>0.01</v>
      </c>
      <c r="F107" s="82" t="s">
        <v>5276</v>
      </c>
      <c r="G107" s="85"/>
      <c r="H107" s="86"/>
    </row>
    <row r="108" customFormat="false" ht="15" hidden="false" customHeight="false" outlineLevel="0" collapsed="false">
      <c r="A108" s="78" t="s">
        <v>801</v>
      </c>
      <c r="B108" s="79" t="str">
        <f aca="false">IF(A108="NEWCOD",IF(ISBLANK(G108),"renseigner le champ 'Nouveau taxon'",G108),VLOOKUP(A108,'Ref Taxo'!A:B,2,FALSE()))</f>
        <v>Carex rostrata</v>
      </c>
      <c r="C108" s="80" t="n">
        <f aca="false">IF(A108="NEWCOD",IF(ISBLANK(H108),"NoCod",H108),VLOOKUP(A108,'Ref Taxo'!A:D,4,FALSE()))</f>
        <v>1490</v>
      </c>
      <c r="D108" s="81"/>
      <c r="E108" s="82" t="n">
        <v>0.1</v>
      </c>
      <c r="F108" s="82" t="s">
        <v>5276</v>
      </c>
      <c r="G108" s="85"/>
      <c r="H108" s="86"/>
    </row>
    <row r="109" customFormat="false" ht="15" hidden="false" customHeight="false" outlineLevel="0" collapsed="false">
      <c r="A109" s="78" t="s">
        <v>1617</v>
      </c>
      <c r="B109" s="79" t="str">
        <f aca="false">IF(A109="NEWCOD",IF(ISBLANK(G109),"renseigner le champ 'Nouveau taxon'",G109),VLOOKUP(A109,'Ref Taxo'!A:B,2,FALSE()))</f>
        <v>Eleocharis palustris</v>
      </c>
      <c r="C109" s="80" t="n">
        <f aca="false">IF(A109="NEWCOD",IF(ISBLANK(H109),"NoCod",H109),VLOOKUP(A109,'Ref Taxo'!A:D,4,FALSE()))</f>
        <v>1506</v>
      </c>
      <c r="D109" s="81"/>
      <c r="E109" s="82" t="n">
        <v>0.1</v>
      </c>
      <c r="F109" s="82" t="s">
        <v>5276</v>
      </c>
      <c r="G109" s="85"/>
      <c r="H109" s="86"/>
    </row>
    <row r="110" customFormat="false" ht="15" hidden="false" customHeight="false" outlineLevel="0" collapsed="false">
      <c r="A110" s="78" t="s">
        <v>2062</v>
      </c>
      <c r="B110" s="79" t="str">
        <f aca="false">IF(A110="NEWCOD",IF(ISBLANK(G110),"renseigner le champ 'Nouveau taxon'",G110),VLOOKUP(A110,'Ref Taxo'!A:B,2,FALSE()))</f>
        <v>Glyceria fluitans</v>
      </c>
      <c r="C110" s="80" t="n">
        <f aca="false">IF(A110="NEWCOD",IF(ISBLANK(H110),"NoCod",H110),VLOOKUP(A110,'Ref Taxo'!A:D,4,FALSE()))</f>
        <v>1564</v>
      </c>
      <c r="D110" s="81"/>
      <c r="E110" s="82" t="n">
        <v>0.1</v>
      </c>
      <c r="F110" s="82" t="s">
        <v>5276</v>
      </c>
      <c r="G110" s="85"/>
      <c r="H110" s="86"/>
    </row>
    <row r="111" customFormat="false" ht="15" hidden="false" customHeight="false" outlineLevel="0" collapsed="false">
      <c r="A111" s="78" t="s">
        <v>2883</v>
      </c>
      <c r="B111" s="79" t="str">
        <f aca="false">IF(A111="NEWCOD",IF(ISBLANK(G111),"renseigner le champ 'Nouveau taxon'",G111),VLOOKUP(A111,'Ref Taxo'!A:B,2,FALSE()))</f>
        <v>Mentha aquatica</v>
      </c>
      <c r="C111" s="80" t="n">
        <f aca="false">IF(A111="NEWCOD",IF(ISBLANK(H111),"NoCod",H111),VLOOKUP(A111,'Ref Taxo'!A:D,4,FALSE()))</f>
        <v>1791</v>
      </c>
      <c r="D111" s="81" t="n">
        <v>0.01</v>
      </c>
      <c r="E111" s="82"/>
      <c r="F111" s="82" t="s">
        <v>5276</v>
      </c>
      <c r="G111" s="85"/>
      <c r="H111" s="86"/>
    </row>
    <row r="112" customFormat="false" ht="15" hidden="false" customHeight="false" outlineLevel="0" collapsed="false">
      <c r="A112" s="78" t="s">
        <v>3380</v>
      </c>
      <c r="B112" s="79" t="str">
        <f aca="false">IF(A112="NEWCOD",IF(ISBLANK(G112),"renseigner le champ 'Nouveau taxon'",G112),VLOOKUP(A112,'Ref Taxo'!A:B,2,FALSE()))</f>
        <v>Persicaria hydropiper</v>
      </c>
      <c r="C112" s="80" t="n">
        <f aca="false">IF(A112="NEWCOD",IF(ISBLANK(H112),"NoCod",H112),VLOOKUP(A112,'Ref Taxo'!A:D,4,FALSE()))</f>
        <v>31021</v>
      </c>
      <c r="D112" s="81"/>
      <c r="E112" s="82" t="n">
        <v>0.01</v>
      </c>
      <c r="F112" s="82" t="s">
        <v>5276</v>
      </c>
      <c r="G112" s="85"/>
      <c r="H112" s="86"/>
    </row>
    <row r="113" customFormat="false" ht="1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0.01</v>
      </c>
      <c r="E113" s="82"/>
      <c r="F113" s="82" t="s">
        <v>5276</v>
      </c>
      <c r="G113" s="85"/>
      <c r="H113" s="86"/>
    </row>
    <row r="114" customFormat="false" ht="15" hidden="false" customHeight="false" outlineLevel="0" collapsed="false">
      <c r="A114" s="78" t="s">
        <v>5047</v>
      </c>
      <c r="B114" s="79" t="str">
        <f aca="false">IF(A114="NEWCOD",IF(ISBLANK(G114),"renseigner le champ 'Nouveau taxon'",G114),VLOOKUP(A114,'Ref Taxo'!A:B,2,FALSE()))</f>
        <v>Veronica anagallis-aquatica</v>
      </c>
      <c r="C114" s="80" t="n">
        <f aca="false">IF(A114="NEWCOD",IF(ISBLANK(H114),"NoCod",H114),VLOOKUP(A114,'Ref Taxo'!A:D,4,FALSE()))</f>
        <v>1955</v>
      </c>
      <c r="D114" s="81" t="n">
        <v>0.01</v>
      </c>
      <c r="E114" s="82"/>
      <c r="F114" s="82" t="s">
        <v>5276</v>
      </c>
      <c r="G114" s="85"/>
      <c r="H114" s="86"/>
    </row>
    <row r="115" customFormat="false" ht="15" hidden="false" customHeight="false" outlineLevel="0" collapsed="false">
      <c r="A115" s="78" t="s">
        <v>2518</v>
      </c>
      <c r="B115" s="79" t="str">
        <f aca="false">IF(A115="NEWCOD",IF(ISBLANK(G115),"renseigner le champ 'Nouveau taxon'",G115),VLOOKUP(A115,'Ref Taxo'!A:B,2,FALSE()))</f>
        <v>Juncus effusus</v>
      </c>
      <c r="C115" s="80" t="n">
        <f aca="false">IF(A115="NEWCOD",IF(ISBLANK(H115),"NoCod",H115),VLOOKUP(A115,'Ref Taxo'!A:D,4,FALSE()))</f>
        <v>1613</v>
      </c>
      <c r="D115" s="81"/>
      <c r="E115" s="82" t="n">
        <v>0.2</v>
      </c>
      <c r="F115" s="82" t="s">
        <v>5276</v>
      </c>
      <c r="G115" s="85"/>
      <c r="H115" s="86"/>
    </row>
    <row r="116" customFormat="false" ht="15" hidden="false" customHeight="false" outlineLevel="0" collapsed="false">
      <c r="A116" s="78" t="s">
        <v>2816</v>
      </c>
      <c r="B116" s="79" t="str">
        <f aca="false">IF(A116="NEWCOD",IF(ISBLANK(G116),"renseigner le champ 'Nouveau taxon'",G116),VLOOKUP(A116,'Ref Taxo'!A:B,2,FALSE()))</f>
        <v>Lysimachia vulgaris</v>
      </c>
      <c r="C116" s="80" t="n">
        <f aca="false">IF(A116="NEWCOD",IF(ISBLANK(H116),"NoCod",H116),VLOOKUP(A116,'Ref Taxo'!A:D,4,FALSE()))</f>
        <v>1887</v>
      </c>
      <c r="D116" s="81"/>
      <c r="E116" s="82" t="n">
        <v>0.01</v>
      </c>
      <c r="F116" s="82" t="s">
        <v>5276</v>
      </c>
      <c r="G116" s="85"/>
      <c r="H116" s="86"/>
    </row>
    <row r="117" customFormat="false" ht="15" hidden="false" customHeight="false" outlineLevel="0" collapsed="false">
      <c r="A117" s="78" t="s">
        <v>4536</v>
      </c>
      <c r="B117" s="79" t="str">
        <f aca="false">IF(A117="NEWCOD",IF(ISBLANK(G117),"renseigner le champ 'Nouveau taxon'",G117),VLOOKUP(A117,'Ref Taxo'!A:B,2,FALSE()))</f>
        <v>Solanum dulcamara</v>
      </c>
      <c r="C117" s="80" t="n">
        <f aca="false">IF(A117="NEWCOD",IF(ISBLANK(H117),"NoCod",H117),VLOOKUP(A117,'Ref Taxo'!A:D,4,FALSE()))</f>
        <v>1964</v>
      </c>
      <c r="D117" s="81"/>
      <c r="E117" s="82" t="n">
        <v>0.02</v>
      </c>
      <c r="F117" s="82" t="s">
        <v>5276</v>
      </c>
      <c r="G117" s="85"/>
      <c r="H117" s="86"/>
    </row>
    <row r="118" customFormat="false" ht="15" hidden="false" customHeight="false" outlineLevel="0" collapsed="false">
      <c r="A118" s="78" t="s">
        <v>1717</v>
      </c>
      <c r="B118" s="79" t="str">
        <f aca="false">IF(A118="NEWCOD",IF(ISBLANK(G118),"renseigner le champ 'Nouveau taxon'",G118),VLOOKUP(A118,'Ref Taxo'!A:B,2,FALSE()))</f>
        <v>Epilobium tetragonum</v>
      </c>
      <c r="C118" s="80" t="n">
        <f aca="false">IF(A118="NEWCOD",IF(ISBLANK(H118),"NoCod",H118),VLOOKUP(A118,'Ref Taxo'!A:D,4,FALSE()))</f>
        <v>1853</v>
      </c>
      <c r="D118" s="81"/>
      <c r="E118" s="82" t="n">
        <v>0.01</v>
      </c>
      <c r="F118" s="82" t="s">
        <v>5276</v>
      </c>
      <c r="G118" s="85"/>
      <c r="H118" s="86"/>
    </row>
    <row r="119" customFormat="false" ht="15" hidden="false" customHeight="false" outlineLevel="0" collapsed="false">
      <c r="A119" s="78" t="s">
        <v>610</v>
      </c>
      <c r="B119" s="79" t="str">
        <f aca="false">IF(A119="NEWCOD",IF(ISBLANK(G119),"renseigner le champ 'Nouveau taxon'",G119),VLOOKUP(A119,'Ref Taxo'!A:B,2,FALSE()))</f>
        <v>Callitriche hamulata</v>
      </c>
      <c r="C119" s="80" t="n">
        <f aca="false">IF(A119="NEWCOD",IF(ISBLANK(H119),"NoCod",H119),VLOOKUP(A119,'Ref Taxo'!A:D,4,FALSE()))</f>
        <v>1698</v>
      </c>
      <c r="D119" s="81" t="n">
        <v>3</v>
      </c>
      <c r="E119" s="82" t="n">
        <v>0.5</v>
      </c>
      <c r="F119" s="82" t="s">
        <v>5277</v>
      </c>
      <c r="G119" s="85"/>
      <c r="H119" s="86"/>
    </row>
    <row r="120" customFormat="false" ht="15" hidden="false" customHeight="false" outlineLevel="0" collapsed="false">
      <c r="A120" s="78" t="s">
        <v>2640</v>
      </c>
      <c r="B120" s="79" t="str">
        <f aca="false">IF(A120="NEWCOD",IF(ISBLANK(G120),"renseigner le champ 'Nouveau taxon'",G120),VLOOKUP(A120,'Ref Taxo'!A:B,2,FALSE()))</f>
        <v>Lemna minor</v>
      </c>
      <c r="C120" s="80" t="n">
        <f aca="false">IF(A120="NEWCOD",IF(ISBLANK(H120),"NoCod",H120),VLOOKUP(A120,'Ref Taxo'!A:D,4,FALSE()))</f>
        <v>1626</v>
      </c>
      <c r="D120" s="81" t="n">
        <v>0.01</v>
      </c>
      <c r="E120" s="82"/>
      <c r="F120" s="82" t="s">
        <v>5276</v>
      </c>
      <c r="G120" s="85"/>
      <c r="H120" s="86"/>
    </row>
    <row r="121" customFormat="false" ht="15" hidden="false" customHeight="false" outlineLevel="0" collapsed="false">
      <c r="A121" s="78" t="s">
        <v>4601</v>
      </c>
      <c r="B121" s="79" t="str">
        <f aca="false">IF(A121="NEWCOD",IF(ISBLANK(G121),"renseigner le champ 'Nouveau taxon'",G121),VLOOKUP(A121,'Ref Taxo'!A:B,2,FALSE()))</f>
        <v>Sparganium angustifolium</v>
      </c>
      <c r="C121" s="80" t="n">
        <f aca="false">IF(A121="NEWCOD",IF(ISBLANK(H121),"NoCod",H121),VLOOKUP(A121,'Ref Taxo'!A:D,4,FALSE()))</f>
        <v>1669</v>
      </c>
      <c r="D121" s="81"/>
      <c r="E121" s="82" t="n">
        <v>0.05</v>
      </c>
      <c r="F121" s="82" t="s">
        <v>5276</v>
      </c>
      <c r="G121" s="85"/>
      <c r="H121" s="86"/>
    </row>
    <row r="122" customFormat="false" ht="15" hidden="false" customHeight="false" outlineLevel="0" collapsed="false">
      <c r="A122" s="78" t="s">
        <v>4612</v>
      </c>
      <c r="B122" s="79" t="str">
        <f aca="false">IF(A122="NEWCOD",IF(ISBLANK(G122),"renseigner le champ 'Nouveau taxon'",G122),VLOOKUP(A122,'Ref Taxo'!A:B,2,FALSE()))</f>
        <v>Sparganium emersum</v>
      </c>
      <c r="C122" s="80" t="n">
        <f aca="false">IF(A122="NEWCOD",IF(ISBLANK(H122),"NoCod",H122),VLOOKUP(A122,'Ref Taxo'!A:D,4,FALSE()))</f>
        <v>1670</v>
      </c>
      <c r="D122" s="81"/>
      <c r="E122" s="82" t="n">
        <v>6</v>
      </c>
      <c r="F122" s="82" t="s">
        <v>5276</v>
      </c>
      <c r="G122" s="85"/>
      <c r="H122" s="86"/>
    </row>
    <row r="123" customFormat="false" ht="15" hidden="false" customHeight="false" outlineLevel="0" collapsed="false">
      <c r="A123" s="78" t="s">
        <v>1721</v>
      </c>
      <c r="B123" s="79" t="str">
        <f aca="false">IF(A123="NEWCOD",IF(ISBLANK(G123),"renseigner le champ 'Nouveau taxon'",G123),VLOOKUP(A123,'Ref Taxo'!A:B,2,FALSE()))</f>
        <v>Equisetum fluviatile</v>
      </c>
      <c r="C123" s="80" t="n">
        <f aca="false">IF(A123="NEWCOD",IF(ISBLANK(H123),"NoCod",H123),VLOOKUP(A123,'Ref Taxo'!A:D,4,FALSE()))</f>
        <v>1385</v>
      </c>
      <c r="D123" s="81"/>
      <c r="E123" s="82" t="n">
        <v>0.01</v>
      </c>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2020-09-04T09:25:07Z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