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000" sheetId="2" r:id="rId2"/>
    <sheet name="Mises à jour" sheetId="3" r:id="rId3"/>
  </sheets>
  <definedNames/>
  <calcPr calcId="145621"/>
</workbook>
</file>

<file path=xl/sharedStrings.xml><?xml version="1.0" encoding="utf-8"?>
<sst xmlns="http://schemas.openxmlformats.org/spreadsheetml/2006/main" count="6497" uniqueCount="5306">
  <si>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</si>
  <si>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</si>
  <si>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</si>
  <si>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</si>
  <si>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</si>
  <si>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</si>
  <si>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</si>
  <si>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</si>
  <si>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</si>
  <si>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</si>
  <si>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</si>
  <si>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</si>
  <si>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</si>
  <si>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</si>
  <si>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</si>
  <si>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</si>
  <si>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</si>
  <si>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</si>
  <si>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</si>
  <si>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</si>
  <si>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</si>
  <si>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</si>
  <si>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</si>
  <si>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</si>
  <si>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</si>
  <si>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</si>
  <si>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</si>
  <si>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</si>
  <si>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</si>
  <si>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</si>
  <si>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</si>
  <si>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</si>
  <si>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</si>
  <si>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</si>
  <si>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</si>
  <si>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</si>
  <si>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</si>
  <si>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</si>
  <si>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</si>
  <si>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</si>
  <si>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</si>
  <si>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</si>
  <si>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</si>
  <si>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</si>
  <si>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</si>
  <si>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</si>
  <si>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</si>
  <si>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</si>
  <si>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</si>
  <si>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</si>
  <si>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</si>
  <si>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</si>
  <si>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</si>
  <si>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</si>
  <si>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</si>
  <si>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</si>
  <si>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</si>
  <si>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</si>
  <si>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</si>
  <si>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</si>
  <si>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</si>
  <si>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</si>
  <si>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</si>
  <si>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</si>
  <si>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</si>
  <si>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</si>
  <si>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</si>
  <si>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</si>
  <si>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</si>
  <si>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</si>
  <si>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</si>
  <si>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</si>
  <si>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</si>
  <si>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</si>
  <si>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</si>
  <si>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</si>
  <si>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</si>
  <si>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</si>
  <si>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</si>
  <si>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</si>
  <si>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</si>
  <si>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</si>
  <si>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</si>
  <si>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</si>
  <si>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</si>
  <si>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</si>
  <si>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</si>
  <si>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</si>
  <si>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</si>
  <si>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</si>
  <si>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</si>
  <si>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</si>
  <si>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</si>
  <si>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</si>
  <si>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</si>
  <si>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</si>
  <si>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</si>
  <si>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</si>
  <si>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</si>
  <si>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</si>
  <si>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</si>
  <si>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</si>
  <si>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</si>
  <si>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</si>
  <si>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</si>
  <si>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</si>
  <si>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</si>
  <si>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</si>
  <si>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</si>
  <si>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</si>
  <si>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</si>
  <si>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</si>
  <si>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</si>
  <si>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</si>
  <si>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</si>
  <si>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</si>
  <si>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</si>
  <si>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</si>
  <si>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</si>
  <si>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</si>
  <si>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</si>
  <si>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</si>
  <si>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</si>
  <si>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</si>
  <si>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</si>
  <si>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</si>
  <si>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</si>
  <si>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</si>
  <si>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</si>
  <si>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</si>
  <si>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</si>
  <si>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</si>
  <si>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</si>
  <si>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</si>
  <si>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</si>
  <si>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</si>
  <si>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</si>
  <si>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</si>
  <si>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</si>
  <si>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</si>
  <si>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</si>
  <si>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</si>
  <si>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</si>
  <si>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</si>
  <si>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</si>
  <si>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</si>
  <si>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</si>
  <si>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</si>
  <si>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</si>
  <si>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</si>
  <si>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</si>
  <si>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</si>
  <si>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</si>
  <si>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</si>
  <si>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</si>
  <si>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</si>
  <si>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</si>
  <si>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</si>
  <si>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</si>
  <si>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</si>
  <si>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</si>
  <si>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</si>
  <si>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</si>
  <si>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</si>
  <si>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</si>
  <si>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</si>
  <si>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</si>
  <si>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</si>
  <si>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</si>
  <si>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</si>
  <si>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</si>
  <si>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</si>
  <si>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</si>
  <si>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</si>
  <si>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</si>
  <si>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</si>
  <si>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</si>
  <si>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</si>
  <si>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</si>
  <si>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</si>
  <si>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</si>
  <si>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</si>
  <si>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</si>
  <si>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</si>
  <si>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</si>
  <si>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</si>
  <si>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</si>
  <si>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</si>
  <si>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</si>
  <si>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</si>
  <si>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</si>
  <si>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</si>
  <si>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</si>
  <si>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</si>
  <si>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</si>
  <si>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</si>
  <si>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</si>
  <si>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</si>
  <si>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</si>
  <si>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</si>
  <si>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</si>
  <si>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</si>
  <si>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</si>
  <si>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</si>
  <si>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</si>
  <si>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</si>
  <si>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</si>
  <si>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</si>
  <si>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</si>
  <si>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</si>
  <si>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</si>
  <si>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</si>
  <si>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</si>
  <si>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</si>
  <si>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</si>
  <si>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</si>
  <si>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</si>
  <si>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</si>
  <si>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</si>
  <si>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</si>
  <si>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</si>
  <si>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</si>
  <si>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</si>
  <si>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</si>
  <si>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</si>
  <si>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</si>
  <si>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</si>
  <si>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</si>
  <si>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</si>
  <si>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</si>
  <si>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</si>
  <si>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</si>
  <si>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</si>
  <si>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</si>
  <si>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</si>
  <si>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</si>
  <si>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</si>
  <si>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</si>
  <si>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</si>
  <si>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</si>
  <si>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</si>
  <si>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</si>
  <si>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</si>
  <si>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</si>
  <si>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</si>
  <si>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</si>
  <si>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</si>
  <si>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</si>
  <si>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</si>
  <si>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</si>
  <si>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</si>
  <si>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</si>
  <si>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</si>
  <si>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</si>
  <si>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</si>
  <si>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</si>
  <si>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</si>
  <si>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</si>
  <si>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</si>
  <si>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</si>
  <si>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</si>
  <si>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</si>
  <si>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</si>
  <si>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</si>
  <si>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</si>
  <si>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</si>
  <si>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</si>
  <si>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</si>
  <si>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</si>
  <si>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</si>
  <si>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</si>
  <si>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</si>
  <si>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</si>
  <si>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</si>
  <si>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</si>
  <si>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</si>
  <si>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</si>
  <si>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</si>
  <si>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</si>
  <si>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</si>
  <si>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</si>
  <si>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</si>
  <si>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</si>
  <si>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</si>
  <si>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</si>
  <si>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</si>
  <si>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</si>
  <si>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</si>
  <si>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</si>
  <si>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</si>
  <si>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</si>
  <si>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</si>
  <si>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</si>
  <si>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</si>
  <si>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</si>
  <si>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</si>
  <si>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</si>
  <si>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</si>
  <si>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</si>
  <si>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</si>
  <si>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</si>
  <si>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</si>
  <si>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</si>
  <si>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</si>
  <si>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</si>
  <si>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</si>
  <si>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</si>
  <si>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</si>
  <si>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</si>
  <si>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</si>
  <si>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</si>
  <si>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</si>
  <si>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</si>
  <si>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</si>
  <si>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</si>
  <si>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</si>
  <si>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</si>
  <si>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</si>
  <si>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</si>
  <si>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</si>
  <si>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</si>
  <si>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</si>
  <si>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</si>
  <si>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</si>
  <si>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</si>
  <si>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</si>
  <si>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</si>
  <si>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</si>
  <si>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</si>
  <si>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</si>
  <si>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</si>
  <si>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</si>
  <si>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</si>
  <si>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</si>
  <si>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</si>
  <si>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</si>
  <si>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</si>
  <si>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</si>
  <si>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</si>
  <si>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</si>
  <si>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</si>
  <si>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</si>
  <si>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</si>
  <si>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</si>
  <si>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</si>
  <si>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</si>
  <si>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</si>
  <si>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</si>
  <si>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</si>
  <si>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</si>
  <si>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</si>
  <si>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</si>
  <si>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</si>
  <si>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</si>
  <si>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</si>
  <si>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</si>
  <si>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</si>
  <si>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</si>
  <si>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</si>
  <si>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</si>
  <si>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</si>
  <si>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</si>
  <si>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</si>
  <si>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</si>
  <si>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</si>
  <si>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</si>
  <si>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</si>
  <si>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</si>
  <si>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</si>
  <si>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</si>
  <si>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</si>
  <si>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</si>
  <si>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</si>
  <si>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</si>
  <si>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</si>
  <si>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</si>
  <si>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</si>
  <si>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</si>
  <si>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</si>
  <si>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</si>
  <si>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</si>
  <si>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</si>
  <si>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</si>
  <si>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</si>
  <si>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</si>
  <si>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</si>
  <si>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</si>
  <si>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</si>
  <si>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</si>
  <si>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</si>
  <si>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</si>
  <si>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</si>
  <si>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</si>
  <si>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</si>
  <si>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</si>
  <si>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</si>
  <si>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</si>
  <si>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</si>
  <si>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</si>
  <si>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</si>
  <si>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</si>
  <si>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</si>
  <si>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</si>
  <si>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</si>
  <si>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</si>
  <si>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</si>
  <si>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</si>
  <si>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</si>
  <si>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</si>
  <si>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</si>
  <si>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</si>
  <si>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</si>
  <si>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</si>
  <si>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</si>
  <si>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</si>
  <si>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</si>
  <si>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</si>
  <si>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</si>
  <si>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</si>
  <si>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</si>
  <si>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</si>
  <si>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</si>
  <si>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</si>
  <si>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</si>
  <si>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</si>
  <si>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</si>
  <si>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</si>
  <si>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</si>
  <si>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</si>
  <si>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</si>
  <si>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</si>
  <si>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</si>
  <si>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</si>
  <si>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</si>
  <si>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</si>
  <si>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</si>
  <si>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</si>
  <si>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</si>
  <si>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</si>
  <si>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</si>
  <si>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</si>
  <si>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</si>
  <si>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</si>
  <si>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</si>
  <si>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</si>
  <si>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</si>
  <si>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</si>
  <si>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</si>
  <si>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</si>
  <si>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</si>
  <si>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</si>
  <si>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</si>
  <si>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</si>
  <si>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</si>
  <si>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</si>
  <si>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</si>
  <si>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</si>
  <si>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</si>
  <si>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</si>
  <si>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</si>
  <si>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</si>
  <si>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</si>
  <si>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</si>
  <si>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</si>
  <si>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</si>
  <si>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</si>
  <si>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</si>
  <si>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</si>
  <si>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</si>
  <si>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</si>
  <si>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</si>
  <si>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</si>
  <si>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</si>
  <si>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</si>
  <si>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</si>
  <si>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</si>
  <si>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</si>
  <si>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</si>
  <si>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</si>
  <si>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</si>
  <si>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</si>
  <si>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</si>
  <si>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</si>
  <si>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</si>
  <si>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</si>
  <si>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</si>
  <si>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</si>
  <si>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</si>
  <si>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</si>
  <si>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</si>
  <si>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</si>
  <si>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</si>
  <si>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</si>
  <si>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</si>
  <si>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</si>
  <si>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</si>
  <si>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</si>
  <si>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</si>
  <si>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</si>
  <si>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</si>
  <si>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</si>
  <si>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</si>
  <si>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</si>
  <si>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</si>
  <si>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</si>
  <si>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</si>
  <si>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</si>
  <si>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</si>
  <si>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</si>
  <si>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</si>
  <si>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</si>
  <si>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</si>
  <si>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</si>
  <si>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</si>
  <si>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</si>
  <si>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</si>
  <si>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</si>
  <si>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</si>
  <si>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</si>
  <si>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</si>
  <si>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</si>
  <si>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</si>
  <si>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</si>
  <si>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</si>
  <si>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</si>
  <si>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</si>
  <si>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</si>
  <si>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</si>
  <si>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</si>
  <si>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</si>
  <si>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</si>
  <si>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</si>
  <si>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</si>
  <si>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</si>
  <si>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</si>
  <si>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</si>
  <si>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</si>
  <si>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</si>
  <si>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</si>
  <si>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</si>
  <si>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</si>
  <si>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</si>
  <si>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</si>
  <si>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</si>
  <si>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</si>
  <si>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</si>
  <si>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</si>
  <si>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</si>
  <si>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</si>
  <si>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</si>
  <si>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</si>
  <si>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</si>
  <si>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</si>
  <si>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</si>
  <si>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</si>
  <si>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</si>
  <si>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</si>
  <si>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</si>
  <si>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</si>
  <si>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</si>
  <si>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</si>
  <si>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</si>
  <si>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</si>
  <si>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</si>
  <si>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</si>
  <si>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</si>
  <si>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</si>
  <si>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</si>
  <si>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</si>
  <si>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</si>
  <si>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</si>
  <si>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</si>
  <si>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</si>
  <si>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</si>
  <si>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</si>
  <si>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</si>
  <si>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</si>
  <si>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</si>
  <si>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</si>
  <si>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</si>
  <si>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</si>
  <si>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</si>
  <si>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</si>
  <si>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</si>
  <si>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</si>
  <si>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</si>
  <si>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</si>
  <si>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</si>
  <si>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</si>
  <si>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</si>
  <si>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</si>
  <si>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</si>
  <si>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</si>
  <si>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</si>
  <si>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</si>
  <si>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</si>
  <si>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</si>
  <si>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</si>
  <si>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</si>
  <si>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</si>
  <si>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</si>
  <si>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</si>
  <si>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</si>
  <si>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</si>
  <si>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</si>
  <si>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</si>
  <si>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</si>
  <si>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</si>
  <si>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</si>
  <si>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</si>
  <si>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</si>
  <si>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</si>
  <si>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</si>
  <si>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</si>
  <si>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</si>
  <si>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</si>
  <si>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</si>
  <si>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</si>
  <si>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</si>
  <si>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</si>
  <si>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</si>
  <si>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</si>
  <si>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</si>
  <si>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</si>
  <si>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</si>
  <si>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</si>
  <si>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</si>
  <si>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</si>
  <si>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</si>
  <si>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</si>
  <si>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</si>
  <si>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</si>
  <si>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</si>
  <si>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</si>
  <si>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</si>
  <si>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</si>
  <si>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</si>
  <si>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</si>
  <si>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</si>
  <si>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</si>
  <si>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</si>
  <si>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</si>
  <si>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</si>
  <si>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</si>
  <si>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</si>
  <si>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</si>
  <si>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</si>
  <si>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</si>
  <si>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</si>
  <si>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</si>
  <si>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</si>
  <si>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</si>
  <si>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</si>
  <si>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</si>
  <si>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</si>
  <si>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</si>
  <si>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</si>
  <si>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</si>
  <si>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</si>
  <si>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</si>
  <si>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</si>
  <si>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</si>
  <si>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</si>
  <si>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</si>
  <si>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</si>
  <si>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</si>
  <si>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</si>
  <si>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</si>
  <si>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</si>
  <si>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</si>
  <si>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</si>
  <si>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</si>
  <si>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</si>
  <si>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</si>
  <si>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</si>
  <si>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</si>
  <si>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</si>
  <si>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</si>
  <si>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</si>
  <si>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</si>
  <si>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</si>
  <si>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</si>
  <si>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</si>
  <si>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</si>
  <si>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</si>
  <si>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</si>
  <si>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</si>
  <si>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</si>
  <si>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</si>
  <si>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</si>
  <si>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</si>
  <si>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</si>
  <si>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</si>
  <si>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</si>
  <si>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</si>
  <si>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</si>
  <si>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</si>
  <si>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</si>
  <si>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</si>
  <si>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</si>
  <si>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</si>
  <si>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</si>
  <si>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</si>
  <si>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</si>
  <si>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</si>
  <si>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</si>
  <si>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</si>
  <si>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</si>
  <si>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</si>
  <si>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</si>
  <si>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</si>
  <si>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</si>
  <si>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</si>
  <si>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</si>
  <si>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</si>
  <si>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</si>
  <si>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</si>
  <si>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</si>
  <si>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</si>
  <si>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</si>
  <si>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</si>
  <si>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</si>
  <si>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</si>
  <si>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</si>
  <si>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</si>
  <si>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</si>
  <si>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</si>
  <si>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</si>
  <si>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</si>
  <si>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</si>
  <si>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</si>
  <si>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</si>
  <si>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</si>
  <si>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</si>
  <si>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</si>
  <si>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</si>
  <si>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</si>
  <si>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</si>
  <si>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</si>
  <si>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</si>
  <si>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</si>
  <si>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</si>
  <si>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</si>
  <si>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</si>
  <si>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</si>
  <si>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</si>
  <si>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</si>
  <si>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</si>
  <si>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</si>
  <si>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</si>
  <si>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</si>
  <si>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</si>
  <si>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</si>
  <si>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</si>
  <si>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</si>
  <si>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</si>
  <si>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</si>
  <si>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</si>
  <si>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</si>
  <si>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</si>
  <si>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</si>
  <si>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</si>
  <si>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</si>
  <si>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</si>
  <si>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</si>
  <si>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</si>
  <si>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</si>
  <si>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</si>
  <si>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</si>
  <si>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</si>
  <si>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</si>
  <si>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</si>
  <si>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</si>
  <si>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</si>
  <si>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</si>
  <si>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</si>
  <si>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</si>
  <si>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</si>
  <si>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</si>
  <si>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</si>
  <si>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</si>
  <si>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</si>
  <si>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</si>
  <si>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</si>
  <si>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</si>
  <si>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</si>
  <si>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</si>
  <si>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</si>
  <si>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</si>
  <si>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</si>
  <si>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</si>
  <si>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</si>
  <si>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</si>
  <si>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</si>
  <si>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</si>
  <si>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</si>
  <si>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</si>
  <si>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</si>
  <si>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</si>
  <si>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</si>
  <si>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</si>
  <si>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</si>
  <si>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</si>
  <si>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</si>
  <si>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</si>
  <si>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</si>
  <si>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</si>
  <si>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</si>
  <si>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</si>
  <si>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</si>
  <si>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</si>
  <si>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</si>
  <si>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</si>
  <si>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</si>
  <si>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</si>
  <si>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</si>
  <si>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</si>
  <si>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</si>
  <si>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</si>
  <si>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</si>
  <si>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</si>
  <si>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</si>
  <si>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</si>
  <si>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</si>
  <si>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</si>
  <si>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</si>
  <si>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</si>
  <si>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</si>
  <si>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</si>
  <si>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</si>
  <si>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</si>
  <si>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</si>
  <si>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</si>
  <si>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</si>
  <si>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</si>
  <si>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</si>
  <si>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</si>
  <si>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</si>
  <si>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</si>
  <si>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</si>
  <si>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</si>
  <si>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</si>
  <si>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</si>
  <si>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</si>
  <si>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</si>
  <si>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</si>
  <si>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</si>
  <si>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</si>
  <si>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</si>
  <si>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</si>
  <si>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</si>
  <si>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</si>
  <si>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</si>
  <si>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</si>
  <si>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</si>
  <si>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</si>
  <si>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</si>
  <si>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</si>
  <si>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</si>
  <si>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</si>
  <si>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</si>
  <si>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</si>
  <si>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</si>
  <si>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</si>
  <si>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</si>
  <si>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</si>
  <si>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</si>
  <si>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</si>
  <si>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</si>
  <si>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</si>
  <si>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</si>
  <si>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</si>
  <si>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</si>
  <si>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</si>
  <si>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</si>
  <si>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</si>
  <si>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</si>
  <si>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</si>
  <si>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</si>
  <si>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</si>
  <si>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</si>
  <si>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</si>
  <si>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</si>
  <si>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</si>
  <si>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</si>
  <si>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</si>
  <si>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</si>
  <si>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</si>
  <si>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</si>
  <si>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</si>
  <si>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</si>
  <si>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</si>
  <si>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</si>
  <si>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</si>
  <si>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</si>
  <si>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</si>
  <si>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</si>
  <si>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</si>
  <si>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</si>
  <si>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</si>
  <si>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</si>
  <si>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</si>
  <si>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</si>
  <si>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</si>
  <si>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</si>
  <si>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</si>
  <si>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</si>
  <si>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</si>
  <si>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</si>
  <si>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</si>
  <si>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</si>
  <si>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</si>
  <si>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</si>
  <si>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</si>
  <si>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</si>
  <si>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</si>
  <si>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</si>
  <si>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</si>
  <si>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</si>
  <si>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</si>
  <si>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</si>
  <si>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</si>
  <si>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</si>
  <si>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</si>
  <si>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</si>
  <si>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</si>
  <si>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</si>
  <si>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</si>
  <si>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</si>
  <si>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</si>
  <si>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</si>
  <si>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</si>
  <si>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</si>
  <si>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</si>
  <si>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</si>
  <si>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</si>
  <si>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</si>
  <si>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</si>
  <si>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</si>
  <si>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</si>
  <si>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</si>
  <si>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</si>
  <si>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</si>
  <si>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</si>
  <si>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</si>
  <si>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</si>
  <si>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</si>
  <si>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</si>
  <si>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</si>
  <si>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</si>
  <si>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</si>
  <si>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</si>
  <si>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</si>
  <si>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</si>
  <si>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</si>
  <si>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</si>
  <si>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</si>
  <si>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</si>
  <si>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</si>
  <si>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</si>
  <si>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</si>
  <si>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</si>
  <si>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</si>
  <si>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</si>
  <si>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</si>
  <si>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</si>
  <si>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</si>
  <si>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</si>
  <si>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</si>
  <si>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</si>
  <si>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</si>
  <si>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</si>
  <si>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</si>
  <si>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</si>
  <si>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</si>
  <si>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</si>
  <si>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</si>
  <si>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</si>
  <si>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</si>
  <si>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</si>
  <si>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</si>
  <si>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</si>
  <si>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</si>
  <si>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</si>
  <si>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</si>
  <si>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</si>
  <si>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</si>
  <si>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</si>
  <si>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</si>
  <si>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</si>
  <si>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</si>
  <si>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</si>
  <si>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</si>
  <si>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</si>
  <si>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</si>
  <si>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</si>
  <si>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</si>
  <si>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</si>
  <si>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</si>
  <si>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</si>
  <si>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</si>
  <si>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</si>
  <si>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</si>
  <si>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</si>
  <si>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</si>
  <si>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</si>
  <si>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</si>
  <si>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</si>
  <si>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</si>
  <si>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</si>
  <si>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</si>
  <si>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</si>
  <si>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</si>
  <si>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</si>
  <si>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</si>
  <si>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</si>
  <si>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</si>
  <si>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</si>
  <si>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</si>
  <si>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</si>
  <si>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</si>
  <si>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</si>
  <si>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</si>
  <si>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</si>
  <si>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</si>
  <si>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</si>
  <si>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</si>
  <si>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</si>
  <si>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</si>
  <si>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</si>
  <si>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</si>
  <si>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</si>
  <si>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</si>
  <si>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</si>
  <si>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</si>
  <si>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</si>
  <si>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</si>
  <si>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</si>
  <si>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</si>
  <si>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</si>
  <si>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</si>
  <si>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</si>
  <si>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</si>
  <si>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</si>
  <si>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</si>
  <si>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</si>
  <si>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</si>
  <si>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</si>
  <si>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</si>
  <si>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</si>
  <si>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</si>
  <si>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</si>
  <si>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</si>
  <si>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</si>
  <si>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</si>
  <si>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</si>
  <si>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</si>
  <si>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</si>
  <si>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</si>
  <si>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</si>
  <si>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</si>
  <si>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</si>
  <si>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</si>
  <si>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</si>
  <si>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</si>
  <si>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</si>
  <si>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</si>
  <si>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</si>
  <si>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</si>
  <si>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</si>
  <si>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</si>
  <si>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</si>
  <si>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</si>
  <si>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</si>
  <si>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</si>
  <si>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</si>
  <si>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</si>
  <si>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</si>
  <si>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</si>
  <si>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</si>
  <si>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</si>
  <si>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</si>
  <si>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</si>
  <si>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</si>
  <si>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</si>
  <si>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</si>
  <si>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</si>
  <si>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</si>
  <si>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</si>
  <si>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</si>
  <si>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</si>
  <si>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</si>
  <si>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</si>
  <si>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</si>
  <si>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</si>
  <si>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</si>
  <si>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</si>
  <si>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</si>
  <si>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</si>
  <si>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</si>
  <si>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</si>
  <si>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</si>
  <si>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</si>
  <si>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</si>
  <si>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</si>
  <si>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</si>
  <si>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</si>
  <si>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</si>
  <si>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</si>
  <si>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</si>
  <si>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</si>
  <si>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</si>
  <si>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</si>
  <si>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</si>
  <si>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</si>
  <si>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</si>
  <si>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</si>
  <si>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</si>
  <si>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</si>
  <si>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</si>
  <si>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</si>
  <si>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</si>
  <si>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</si>
  <si>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</si>
  <si>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</si>
  <si>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</si>
  <si>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</si>
  <si>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</si>
  <si>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</si>
  <si>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</si>
  <si>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</si>
  <si>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</si>
  <si>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</si>
  <si>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</si>
  <si>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</si>
  <si>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</si>
  <si>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</si>
  <si>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</si>
  <si>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</si>
  <si>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</si>
  <si>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</si>
  <si>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</si>
  <si>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</si>
  <si>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</si>
  <si>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</si>
  <si>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</si>
  <si>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</si>
  <si>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</si>
  <si>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</si>
  <si>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</si>
  <si>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</si>
  <si>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</si>
  <si>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</si>
  <si>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</si>
  <si>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</si>
  <si>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</si>
  <si>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</si>
  <si>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</si>
  <si>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</si>
  <si>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</si>
  <si>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</si>
  <si>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</si>
  <si>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</si>
  <si>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</si>
  <si>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</si>
  <si>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</si>
  <si>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</si>
  <si>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</si>
  <si>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</si>
  <si>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</si>
  <si>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</si>
  <si>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</si>
  <si>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</si>
  <si>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</si>
  <si>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</si>
  <si>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</si>
  <si>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</si>
  <si>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</si>
  <si>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</si>
  <si>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</si>
  <si>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</si>
  <si>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</si>
  <si>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</si>
  <si>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</si>
  <si>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</si>
  <si>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</si>
  <si>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</si>
  <si>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</si>
  <si>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</si>
  <si>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</si>
  <si>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</si>
  <si>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</si>
  <si>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</si>
  <si>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</si>
  <si>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</si>
  <si>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</si>
  <si>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</si>
  <si>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</si>
  <si>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</si>
  <si>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</si>
  <si>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</si>
  <si>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</si>
  <si>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</si>
  <si>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</si>
  <si>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</si>
  <si>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</si>
  <si>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</si>
  <si>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</si>
  <si>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</si>
  <si>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</si>
  <si>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</si>
  <si>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</si>
  <si>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</si>
  <si>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</si>
  <si>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</si>
  <si>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</si>
  <si>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</si>
  <si>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</si>
  <si>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</si>
  <si>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</si>
  <si>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</si>
  <si>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</si>
  <si>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</si>
  <si>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</si>
  <si>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</si>
  <si>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</si>
  <si>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</si>
  <si>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</si>
  <si>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</si>
  <si>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</si>
  <si>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</si>
  <si>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</si>
  <si>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</si>
  <si>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</si>
  <si>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</si>
  <si>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</si>
  <si>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</si>
  <si>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</si>
  <si>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</si>
  <si>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</si>
  <si>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</si>
  <si>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</si>
  <si>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</si>
  <si>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</si>
  <si>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</si>
  <si>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</si>
  <si>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</si>
  <si>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</si>
  <si>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</si>
  <si>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</si>
  <si>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</si>
  <si>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</si>
  <si>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</si>
  <si>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</si>
  <si>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</si>
  <si>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</si>
  <si>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</si>
  <si>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</si>
  <si>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</si>
  <si>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</si>
  <si>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</si>
  <si>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</si>
  <si>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</si>
  <si>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</si>
  <si>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</si>
  <si>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</si>
  <si>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</si>
  <si>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</si>
  <si>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</si>
  <si>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</si>
  <si>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</si>
  <si>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</si>
  <si>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</si>
  <si>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</si>
  <si>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</si>
  <si>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</si>
  <si>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</si>
  <si>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</si>
  <si>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</si>
  <si>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</si>
  <si>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</si>
  <si>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</si>
  <si>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</si>
  <si>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</si>
  <si>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</si>
  <si>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</si>
  <si>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</si>
  <si>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</si>
  <si>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</si>
  <si>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</si>
  <si>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</si>
  <si>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</si>
  <si>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</si>
  <si>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</si>
  <si>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</si>
  <si>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</si>
  <si>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</si>
  <si>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</si>
  <si>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</si>
  <si>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</si>
  <si>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</si>
  <si>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</si>
  <si>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</si>
  <si>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</si>
  <si>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</si>
  <si>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</si>
  <si>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</si>
  <si>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</si>
  <si>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</si>
  <si>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</si>
  <si>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</si>
  <si>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</si>
  <si>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</si>
  <si>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</si>
  <si>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</si>
  <si>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</si>
  <si>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</si>
  <si>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</si>
  <si>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</si>
  <si>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</si>
  <si>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</si>
  <si>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</si>
  <si>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</si>
  <si>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</si>
  <si>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</si>
  <si>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</si>
  <si>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</si>
  <si>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</si>
  <si>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</si>
  <si>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</si>
  <si>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</si>
  <si>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</si>
  <si>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</si>
  <si>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</si>
  <si>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</si>
  <si>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</si>
  <si>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</si>
  <si>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</si>
  <si>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</si>
  <si>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</si>
  <si>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</si>
  <si>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</si>
  <si>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</si>
  <si>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</si>
  <si>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</si>
  <si>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</si>
  <si>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</si>
  <si>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</si>
  <si>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</si>
  <si>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</si>
  <si>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</si>
  <si>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</si>
  <si>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</si>
  <si>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</si>
  <si>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</si>
  <si>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</si>
  <si>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</si>
  <si>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</si>
  <si>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</si>
  <si>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</si>
  <si>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</si>
  <si>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</si>
  <si>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</si>
  <si>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</si>
  <si>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</si>
  <si>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</si>
  <si>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</si>
  <si>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</si>
  <si>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</si>
  <si>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</si>
  <si>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</si>
  <si>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</si>
  <si>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</si>
  <si>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</si>
  <si>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</si>
  <si>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</si>
  <si>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</si>
  <si>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</si>
  <si>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</si>
  <si>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</si>
  <si>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</si>
  <si>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</si>
  <si>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</si>
  <si>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</si>
  <si>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</si>
  <si>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</si>
  <si>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</si>
  <si>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</si>
  <si>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</si>
  <si>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</si>
  <si>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</si>
  <si>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</si>
  <si>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</si>
  <si>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</si>
  <si>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</si>
  <si>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</si>
  <si>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</si>
  <si>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</si>
  <si>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</si>
  <si>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</si>
  <si>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</si>
  <si>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</si>
  <si>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</si>
  <si>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</si>
  <si>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</si>
  <si>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</si>
  <si>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</si>
  <si>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</si>
  <si>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</si>
  <si>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</si>
  <si>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</si>
  <si>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</si>
  <si>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</si>
  <si>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</si>
  <si>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</si>
  <si>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</si>
  <si>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</si>
  <si>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</si>
  <si>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</si>
  <si>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</si>
  <si>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</si>
  <si>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</si>
  <si>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</si>
  <si>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</si>
  <si>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</si>
  <si>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</si>
  <si>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</si>
  <si>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</si>
  <si>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</si>
  <si>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</si>
  <si>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</si>
  <si>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</si>
  <si>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</si>
  <si>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</si>
  <si>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</si>
  <si>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</si>
  <si>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</si>
  <si>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</si>
  <si>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</si>
  <si>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</si>
  <si>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</si>
  <si>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</si>
  <si>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</si>
  <si>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</si>
  <si>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</si>
  <si>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</si>
  <si>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</si>
  <si>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</si>
  <si>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</si>
  <si>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</si>
  <si>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</si>
  <si>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</si>
  <si>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</si>
  <si>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</si>
  <si>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</si>
  <si>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</si>
  <si>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</si>
  <si>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</si>
  <si>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</si>
  <si>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</si>
  <si>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</si>
  <si>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</si>
  <si>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</si>
  <si>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</si>
  <si>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</si>
  <si>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</si>
  <si>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</si>
  <si>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</si>
  <si>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</si>
  <si>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</si>
  <si>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</si>
  <si>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</si>
  <si>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</si>
  <si>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</si>
  <si>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</si>
  <si>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</si>
  <si>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</si>
  <si>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</si>
  <si>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</si>
  <si>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</si>
  <si>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</si>
  <si>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</si>
  <si>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</si>
  <si>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</si>
  <si>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</si>
  <si>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</si>
  <si>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</si>
  <si>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</si>
  <si>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</si>
  <si>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</si>
  <si>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</si>
  <si>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</si>
  <si>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</si>
  <si>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</si>
  <si>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</si>
  <si>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</si>
  <si>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</si>
  <si>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</si>
  <si>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</si>
  <si>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</si>
  <si>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</si>
  <si>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</si>
  <si>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</si>
  <si>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</si>
  <si>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</si>
  <si>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</si>
  <si>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</si>
  <si>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</si>
  <si>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</si>
  <si>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</si>
  <si>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</si>
  <si>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</si>
  <si>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</si>
  <si>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</si>
  <si>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</si>
  <si>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</si>
  <si>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</si>
  <si>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</si>
  <si>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</si>
  <si>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</si>
  <si>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</si>
  <si>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</si>
  <si>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</si>
  <si>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</si>
  <si>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</si>
  <si>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</si>
  <si>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</si>
  <si>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</si>
  <si>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</si>
  <si>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</si>
  <si>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</si>
  <si>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</si>
  <si>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</si>
  <si>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</si>
  <si>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</si>
  <si>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</si>
  <si>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</si>
  <si>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</si>
  <si>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</si>
  <si>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</si>
  <si>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</si>
  <si>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</si>
  <si>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</si>
  <si>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</si>
  <si>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</si>
  <si>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</si>
  <si>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</si>
  <si>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</si>
  <si>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</si>
  <si>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</si>
  <si>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</si>
  <si>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</si>
  <si>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</si>
  <si>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</si>
  <si>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</si>
  <si>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</si>
  <si>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</si>
  <si>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</si>
  <si>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</si>
  <si>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</si>
  <si>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</si>
  <si>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</si>
  <si>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</si>
  <si>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</si>
  <si>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</si>
  <si>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</si>
  <si>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</si>
  <si>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</si>
  <si>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</si>
  <si>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</si>
  <si>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</si>
  <si>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</si>
  <si>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</si>
  <si>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</si>
  <si>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</si>
  <si>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</si>
  <si>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</si>
  <si>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</si>
  <si>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</si>
  <si>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</si>
  <si>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</si>
  <si>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</si>
  <si>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</si>
  <si>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</si>
  <si>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</si>
  <si>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</si>
  <si>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</si>
  <si>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</si>
  <si>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</si>
  <si>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</si>
  <si>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</si>
  <si>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</si>
  <si>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</si>
  <si>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</si>
  <si>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</si>
  <si>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</si>
  <si>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</si>
  <si>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</si>
  <si>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</si>
  <si>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</si>
  <si>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</si>
  <si>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</si>
  <si>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</si>
  <si>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</si>
  <si>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</si>
  <si>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</si>
  <si>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</si>
  <si>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</si>
  <si>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</si>
  <si>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</si>
  <si>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</si>
  <si>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</si>
  <si>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</si>
  <si>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</si>
  <si>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</si>
  <si>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</si>
  <si>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</si>
  <si>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</si>
  <si>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</si>
  <si>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</si>
  <si>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</si>
  <si>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</si>
  <si>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</si>
  <si>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</si>
  <si>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</si>
  <si>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</si>
  <si>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</si>
  <si>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</si>
  <si>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</si>
  <si>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</si>
  <si>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</si>
  <si>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</si>
  <si>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</si>
  <si>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</si>
  <si>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</si>
  <si>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</si>
  <si>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</si>
  <si>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</si>
  <si>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</si>
  <si>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</si>
  <si>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</si>
  <si>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</si>
  <si>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</si>
  <si>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</si>
  <si>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</si>
  <si>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</si>
  <si>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</si>
  <si>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</si>
  <si>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</si>
  <si>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</si>
  <si>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</si>
  <si>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</si>
  <si>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</si>
  <si>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</si>
  <si>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</si>
  <si>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</si>
  <si>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</si>
  <si>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</si>
  <si>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</si>
  <si>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</si>
  <si>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</si>
  <si>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</si>
  <si>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</si>
  <si>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</si>
  <si>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</si>
  <si>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</si>
  <si>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</si>
  <si>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</si>
  <si>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</si>
  <si>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</si>
  <si>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</si>
  <si>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</si>
  <si>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</si>
  <si>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</si>
  <si>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</si>
  <si>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</si>
  <si>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</si>
  <si>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</si>
  <si>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</si>
  <si>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</si>
  <si>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</si>
  <si>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</si>
  <si>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</si>
  <si>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</si>
  <si>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</si>
  <si>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</si>
  <si>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</si>
  <si>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</si>
  <si>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</si>
  <si>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</si>
  <si>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</si>
  <si>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</si>
  <si>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</si>
  <si>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</si>
  <si>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</si>
  <si>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</si>
  <si>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</si>
  <si>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</si>
  <si>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</si>
  <si>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</si>
  <si>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</si>
  <si>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</si>
  <si>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</si>
  <si>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</si>
  <si>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</si>
  <si>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</si>
  <si>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</si>
  <si>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</si>
  <si>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</si>
  <si>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</si>
  <si>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</si>
  <si>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</si>
  <si>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</si>
  <si>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</si>
  <si>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</si>
  <si>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</si>
  <si>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</si>
  <si>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</si>
  <si>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</si>
  <si>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</si>
  <si>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</si>
  <si>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</si>
  <si>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</si>
  <si>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</si>
  <si>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</si>
  <si>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</si>
  <si>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</si>
  <si>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</si>
  <si>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</si>
  <si>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</si>
  <si>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</si>
  <si>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</si>
  <si>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</si>
  <si>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</si>
  <si>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</si>
  <si>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</si>
  <si>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</si>
  <si>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</si>
  <si>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</si>
  <si>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</si>
  <si>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</si>
  <si>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</si>
  <si>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</si>
  <si>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</si>
  <si>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</si>
  <si>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</si>
  <si>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</si>
  <si>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</si>
  <si>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</si>
  <si>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</si>
  <si>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</si>
  <si>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</si>
  <si>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</si>
  <si>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</si>
  <si>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</si>
  <si>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</si>
  <si>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</si>
  <si>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</si>
  <si>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</si>
  <si>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</si>
  <si>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</si>
  <si>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</si>
  <si>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</si>
  <si>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</si>
  <si>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</si>
  <si>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</si>
  <si>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</si>
  <si>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</si>
  <si>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</si>
  <si>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</si>
  <si>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</si>
  <si>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</si>
  <si>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</si>
  <si>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</si>
  <si>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</si>
  <si>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</si>
  <si>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</si>
  <si>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</si>
  <si>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</si>
  <si>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</si>
  <si>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</si>
  <si>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</si>
  <si>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</si>
  <si>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</si>
  <si>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</si>
  <si>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</si>
  <si>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</si>
  <si>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</si>
  <si>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</si>
  <si>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</si>
  <si>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</si>
  <si>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</si>
  <si>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</si>
  <si>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</si>
  <si>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</si>
  <si>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</si>
  <si>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</si>
  <si>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</si>
  <si>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</si>
  <si>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</si>
  <si>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</si>
  <si>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</si>
  <si>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</si>
  <si>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</si>
  <si>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</si>
  <si>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</si>
  <si>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</si>
  <si>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</si>
  <si>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</si>
  <si>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</si>
  <si>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</si>
  <si>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</si>
  <si>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</si>
  <si>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</si>
  <si>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</si>
  <si>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</si>
  <si>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</si>
  <si>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</si>
  <si>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</si>
  <si>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</si>
  <si>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</si>
  <si>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</si>
  <si>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</si>
  <si>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</si>
  <si>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</si>
  <si>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</si>
  <si>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</si>
  <si>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</si>
  <si>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</si>
  <si>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</si>
  <si>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</si>
  <si>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</si>
  <si>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</si>
  <si>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</si>
  <si>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</si>
  <si>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</si>
  <si>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</si>
  <si>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</si>
  <si>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</si>
  <si>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</si>
  <si>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</si>
  <si>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</si>
  <si>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</si>
  <si>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</si>
  <si>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</si>
  <si>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</si>
  <si>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</si>
  <si>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</si>
  <si>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</si>
  <si>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</si>
  <si>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</si>
  <si>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</si>
  <si>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</si>
  <si>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</si>
  <si>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</si>
  <si>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</si>
  <si>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</si>
  <si>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</si>
  <si>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</si>
  <si>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</si>
  <si>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</si>
  <si>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</si>
  <si>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</si>
  <si>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</si>
  <si>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</si>
  <si>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</si>
  <si>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</si>
  <si>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</si>
  <si>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</si>
  <si>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</si>
  <si>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</si>
  <si>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</si>
  <si>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</si>
  <si>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</si>
  <si>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</si>
  <si>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</si>
  <si>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</si>
  <si>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</si>
  <si>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</si>
  <si>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</si>
  <si>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</si>
  <si>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</si>
  <si>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</si>
  <si>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</si>
  <si>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</si>
  <si>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</si>
  <si>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</si>
  <si>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</si>
  <si>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</si>
  <si>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</si>
  <si>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</si>
  <si>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</si>
  <si>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</si>
  <si>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</si>
  <si>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</si>
  <si>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</si>
  <si>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</si>
  <si>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</si>
  <si>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</si>
  <si>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</si>
  <si>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</si>
  <si>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</si>
  <si>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</si>
  <si>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</si>
  <si>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</si>
  <si>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</si>
  <si>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</si>
  <si>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</si>
  <si>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</si>
  <si>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</si>
  <si>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</si>
  <si>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</si>
  <si>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</si>
  <si>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</si>
  <si>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</si>
  <si>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</si>
  <si>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</si>
  <si>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</si>
  <si>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</si>
  <si>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</si>
  <si>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</si>
  <si>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</si>
  <si>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</si>
  <si>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</si>
  <si>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</si>
  <si>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</si>
  <si>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</si>
  <si>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</si>
  <si>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</si>
  <si>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</si>
  <si>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</si>
  <si>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</si>
  <si>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</si>
  <si>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</si>
  <si>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</si>
  <si>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</si>
  <si>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</si>
  <si>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</si>
  <si>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</si>
  <si>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</si>
  <si>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</si>
  <si>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</si>
  <si>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</si>
  <si>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</si>
  <si>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</si>
  <si>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</si>
  <si>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</si>
  <si>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</si>
  <si>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</si>
  <si>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</si>
  <si>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</si>
  <si>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</si>
  <si>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</si>
  <si>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</si>
  <si>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</si>
  <si>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</si>
  <si>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</si>
  <si>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</si>
  <si>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</si>
  <si>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</si>
  <si>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</si>
  <si>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</si>
  <si>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</si>
  <si>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</si>
  <si>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</si>
  <si>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</si>
  <si>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</si>
  <si>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</si>
  <si>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</si>
  <si>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</si>
  <si>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</si>
  <si>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</si>
  <si>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</si>
  <si>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</si>
  <si>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</si>
  <si>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</si>
  <si>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</si>
  <si>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</si>
  <si>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</si>
  <si>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</si>
  <si>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</si>
  <si>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</si>
  <si>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</si>
  <si>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</si>
  <si>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</si>
  <si>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</si>
  <si>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</si>
  <si>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</si>
  <si>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</si>
  <si>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</si>
  <si>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</si>
  <si>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</si>
  <si>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</si>
  <si>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</si>
  <si>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</si>
  <si>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</si>
  <si>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</si>
  <si>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</si>
  <si>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</si>
  <si>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</si>
  <si>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</si>
  <si>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</si>
  <si>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</si>
  <si>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</si>
  <si>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</si>
  <si>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</si>
  <si>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</si>
  <si>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</si>
  <si>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</si>
  <si>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</si>
  <si>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</si>
  <si>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</si>
  <si>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</si>
  <si>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</si>
  <si>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</si>
  <si>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</si>
  <si>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</si>
  <si>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</si>
  <si>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</si>
  <si>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</si>
  <si>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</si>
  <si>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</si>
  <si>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</si>
  <si>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</si>
  <si>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</si>
  <si>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</si>
  <si>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</si>
  <si>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</si>
  <si>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</si>
  <si>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</si>
  <si>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</si>
  <si>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</si>
  <si>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</si>
  <si>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</si>
  <si>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</si>
  <si>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</si>
  <si>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</si>
  <si>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</si>
  <si>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</si>
  <si>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</si>
  <si>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</si>
  <si>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</si>
  <si>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</si>
  <si>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</si>
  <si>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</si>
  <si>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</si>
  <si>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</si>
  <si>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</si>
  <si>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</si>
  <si>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</si>
  <si>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</si>
  <si>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</si>
  <si>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</si>
  <si>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</si>
  <si>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</si>
  <si>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</si>
  <si>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</si>
  <si>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</si>
  <si>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</si>
  <si>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</si>
  <si>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</si>
  <si>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</si>
  <si>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</si>
  <si>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</si>
  <si>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</si>
  <si>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</si>
  <si>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</si>
  <si>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</si>
  <si>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</si>
  <si>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</si>
  <si>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</si>
  <si>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</si>
  <si>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</si>
  <si>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</si>
  <si>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</si>
  <si>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</si>
  <si>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</si>
  <si>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</si>
  <si>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</si>
  <si>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</si>
  <si>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</si>
  <si>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</si>
  <si>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</si>
  <si>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</si>
  <si>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</si>
  <si>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</si>
  <si>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</si>
  <si>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</si>
  <si>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</si>
  <si>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</si>
  <si>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</si>
  <si>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</si>
  <si>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</si>
  <si>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</si>
  <si>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</si>
  <si>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</si>
  <si>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</si>
  <si>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</si>
  <si>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</si>
  <si>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</si>
  <si>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</si>
  <si>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</si>
  <si>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</si>
  <si>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</si>
  <si>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</si>
  <si>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</si>
  <si>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</si>
  <si>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</si>
  <si>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</si>
  <si>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</si>
  <si>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</si>
  <si>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</si>
  <si>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</si>
  <si>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</si>
  <si>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</si>
  <si>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</si>
  <si>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</si>
  <si>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</si>
  <si>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</si>
  <si>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</si>
  <si>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</si>
  <si>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</si>
  <si>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</si>
  <si>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</si>
  <si>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</si>
  <si>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</si>
  <si>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</si>
  <si>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</si>
  <si>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</si>
  <si>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</si>
  <si>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</si>
  <si>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</si>
  <si>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</si>
  <si>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</si>
  <si>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</si>
  <si>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</si>
  <si>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</si>
  <si>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</si>
  <si>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</si>
  <si>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</si>
  <si>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</si>
  <si>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</si>
  <si>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</si>
  <si>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</si>
  <si>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</si>
  <si>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</si>
  <si>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</si>
  <si>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</si>
  <si>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</si>
  <si>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</si>
  <si>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</si>
  <si>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</si>
  <si>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</si>
  <si>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</si>
  <si>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</si>
  <si>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</si>
  <si>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</si>
  <si>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</si>
  <si>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</si>
  <si>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</si>
  <si>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</si>
  <si>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</si>
  <si>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</si>
  <si>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</si>
  <si>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</si>
  <si>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</si>
  <si>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</si>
  <si>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</si>
  <si>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</si>
  <si>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</si>
  <si>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</si>
  <si>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</si>
  <si>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</si>
  <si>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</si>
  <si>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</si>
  <si>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</si>
  <si>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</si>
  <si>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</si>
  <si>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</si>
  <si>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</si>
  <si>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</si>
  <si>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</si>
  <si>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</si>
  <si>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</si>
  <si>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</si>
  <si>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</si>
  <si>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</si>
  <si>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</si>
  <si>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</si>
  <si>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</si>
  <si>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</si>
  <si>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</si>
  <si>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</si>
  <si>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</si>
  <si>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</si>
  <si>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</si>
  <si>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</si>
  <si>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</si>
  <si>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</si>
  <si>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</si>
  <si>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</si>
  <si>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</si>
  <si>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</si>
  <si>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</si>
  <si>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</si>
  <si>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</si>
  <si>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</si>
  <si>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</si>
  <si>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</si>
  <si>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</si>
  <si>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</si>
  <si>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</si>
  <si>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</si>
  <si>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</si>
  <si>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</si>
  <si>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</si>
  <si>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</si>
  <si>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</si>
  <si>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</si>
  <si>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</si>
  <si>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</si>
  <si>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</si>
  <si>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</si>
  <si>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</si>
  <si>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</si>
  <si>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</si>
  <si>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</si>
  <si>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</si>
  <si>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</si>
  <si>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</si>
  <si>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</si>
  <si>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</si>
  <si>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</si>
  <si>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</si>
  <si>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</si>
  <si>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</si>
  <si>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</si>
  <si>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</si>
  <si>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</si>
  <si>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</si>
  <si>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</si>
  <si>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</si>
  <si>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</si>
  <si>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</si>
  <si>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</si>
  <si>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</si>
  <si>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</si>
  <si>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</si>
  <si>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</si>
  <si>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</si>
  <si>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</si>
  <si>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</si>
  <si>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</si>
  <si>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</si>
  <si>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</si>
  <si>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</si>
  <si>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</si>
  <si>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</si>
  <si>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</si>
  <si>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</si>
  <si>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</si>
  <si>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</si>
  <si>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</si>
  <si>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</si>
  <si>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</si>
  <si>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</si>
  <si>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</si>
  <si>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</si>
  <si>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</si>
  <si>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</si>
  <si>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</si>
  <si>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</si>
  <si>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</si>
  <si>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</si>
  <si>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</si>
  <si>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</si>
  <si>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</si>
  <si>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</si>
  <si>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</si>
  <si>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</si>
  <si>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</si>
  <si>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</si>
  <si>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</si>
  <si>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</si>
  <si>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</si>
  <si>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</si>
  <si>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</si>
  <si>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</si>
  <si>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</si>
  <si>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</si>
  <si>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</si>
  <si>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</si>
  <si>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</si>
  <si>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</si>
  <si>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</si>
  <si>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</si>
  <si>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</si>
  <si>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</si>
  <si>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</si>
  <si>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</si>
  <si>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</si>
  <si>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</si>
  <si>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</si>
  <si>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</si>
  <si>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</si>
  <si>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</si>
  <si>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</si>
  <si>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</si>
  <si>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</si>
  <si>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</si>
  <si>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</si>
  <si>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</si>
  <si>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</si>
  <si>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</si>
  <si>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</si>
  <si>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</si>
  <si>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</si>
  <si>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</si>
  <si>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</si>
  <si>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</si>
  <si>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</si>
  <si>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</si>
  <si>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</si>
  <si>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</si>
  <si>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</si>
  <si>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</si>
  <si>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</si>
  <si>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</si>
  <si>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</si>
  <si>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</si>
  <si>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</si>
  <si>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</si>
  <si>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</si>
  <si>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</si>
  <si>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</si>
  <si>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</si>
  <si>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</si>
  <si>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</si>
  <si>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</si>
  <si>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</si>
  <si>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</si>
  <si>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</si>
  <si>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</si>
  <si>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</si>
  <si>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</si>
  <si>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</si>
  <si>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</si>
  <si>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</si>
  <si>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</si>
  <si>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</si>
  <si>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</si>
  <si>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</si>
  <si>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</si>
  <si>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</si>
  <si>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</si>
  <si>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</si>
  <si>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</si>
  <si>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</si>
  <si>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</si>
  <si>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</si>
  <si>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</si>
  <si>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</si>
  <si>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</si>
  <si>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</si>
  <si>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</si>
  <si>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</si>
  <si>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</si>
  <si>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</si>
  <si>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</si>
  <si>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</si>
  <si>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</si>
  <si>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</si>
  <si>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</si>
  <si>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</si>
  <si>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</si>
  <si>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</si>
  <si>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</si>
  <si>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</si>
  <si>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</si>
  <si>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</si>
  <si>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</si>
  <si>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</si>
  <si>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</si>
  <si>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</si>
  <si>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</si>
  <si>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</si>
  <si>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</si>
  <si>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</si>
  <si>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</si>
  <si>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</si>
  <si>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</si>
  <si>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</si>
  <si>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</si>
  <si>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</si>
  <si>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</si>
  <si>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</si>
  <si>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</si>
  <si>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</si>
  <si>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</si>
  <si>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</si>
  <si>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</si>
  <si>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</si>
  <si>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</si>
  <si>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</si>
  <si>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</si>
  <si>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</si>
  <si>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</si>
  <si>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</si>
  <si>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</si>
  <si>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</si>
  <si>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</si>
  <si>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</si>
  <si>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</si>
  <si>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</si>
  <si>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</si>
  <si>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</si>
  <si>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</si>
  <si>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</si>
  <si>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</si>
  <si>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</si>
  <si>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</si>
  <si>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</si>
  <si>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</si>
  <si>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</si>
  <si>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</si>
  <si>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</si>
  <si>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</si>
  <si>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</si>
  <si>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</si>
  <si>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</si>
  <si>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</si>
  <si>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</si>
  <si>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</si>
  <si>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</si>
  <si>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</si>
  <si>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</si>
  <si>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</si>
  <si>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</si>
  <si>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</si>
  <si>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</si>
  <si>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</si>
  <si>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</si>
  <si>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</si>
  <si>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</si>
  <si>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</si>
  <si>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</si>
  <si>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</si>
  <si>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</si>
  <si>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</si>
  <si>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</si>
  <si>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</si>
  <si>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</si>
  <si>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</si>
  <si>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</si>
  <si>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</si>
  <si>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</si>
  <si>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</si>
  <si>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</si>
  <si>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</si>
  <si>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</si>
  <si>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</si>
  <si>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</si>
  <si>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</si>
  <si>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</si>
  <si>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</si>
  <si>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</si>
  <si>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</si>
  <si>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</si>
  <si>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</si>
  <si>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</si>
  <si>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</si>
  <si>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</si>
  <si>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</si>
  <si>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</si>
  <si>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</si>
  <si>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</si>
  <si>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</si>
  <si>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</si>
  <si>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</si>
  <si>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</si>
  <si>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</si>
  <si>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</si>
  <si>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</si>
  <si>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</si>
  <si>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</si>
  <si>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</si>
  <si>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</si>
  <si>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</si>
  <si>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</si>
  <si>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</si>
  <si>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</si>
  <si>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</si>
  <si>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</si>
  <si>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</si>
  <si>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</si>
  <si>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</si>
  <si>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</si>
  <si>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</si>
  <si>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</si>
  <si>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</si>
  <si>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</si>
  <si>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</si>
  <si>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</si>
  <si>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</si>
  <si>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</si>
  <si>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</si>
  <si>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</si>
  <si>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</si>
  <si>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</si>
  <si>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</si>
  <si>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</si>
  <si>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</si>
  <si>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</si>
  <si>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</si>
  <si>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</si>
  <si>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</si>
  <si>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</si>
  <si>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</si>
  <si>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</si>
  <si>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</si>
  <si>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</si>
  <si>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</si>
  <si>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</si>
  <si>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</si>
  <si>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</si>
  <si>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</si>
  <si>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</si>
  <si>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</si>
  <si>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</si>
  <si>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</si>
  <si>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</si>
  <si>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</si>
  <si>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</si>
  <si>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</si>
  <si>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</si>
  <si>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</si>
  <si>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</si>
  <si>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</si>
  <si>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</si>
  <si>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</si>
  <si>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</si>
  <si>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</si>
  <si>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</si>
  <si>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</si>
  <si>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</si>
  <si>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</si>
  <si>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</si>
  <si>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</si>
  <si>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</si>
  <si>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</si>
  <si>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</si>
  <si>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</si>
  <si>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</si>
  <si>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</si>
  <si>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</si>
  <si>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</si>
  <si>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</si>
  <si>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</si>
  <si>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</si>
  <si>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</si>
  <si>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</si>
  <si>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</si>
  <si>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</si>
  <si>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</si>
  <si>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</si>
  <si>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</si>
  <si>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</si>
  <si>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</si>
  <si>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</si>
  <si>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</si>
  <si>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</si>
  <si>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</si>
  <si>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</si>
  <si>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</si>
  <si>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</si>
  <si>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</si>
  <si>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</si>
  <si>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</si>
  <si>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</si>
  <si>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</si>
  <si>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</si>
  <si>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</si>
  <si>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</si>
  <si>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</si>
  <si>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</si>
  <si>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</si>
  <si>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</si>
  <si>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</si>
  <si>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</si>
  <si>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</si>
  <si>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</si>
  <si>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</si>
  <si>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</si>
  <si>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</si>
  <si>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</si>
  <si>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</si>
  <si>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</si>
  <si>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</si>
  <si>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</si>
  <si>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</si>
  <si>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</si>
  <si>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</si>
  <si>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</si>
  <si>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</si>
  <si>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</si>
  <si>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</si>
  <si>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</si>
  <si>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</si>
  <si>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</si>
  <si>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</si>
  <si>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</si>
  <si>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</si>
  <si>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</si>
  <si>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</si>
  <si>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</si>
  <si>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</si>
  <si>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</si>
  <si>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</si>
  <si>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</si>
  <si>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</si>
  <si>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</si>
  <si>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</si>
  <si>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</si>
  <si>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</si>
  <si>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</si>
  <si>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</si>
  <si>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</si>
  <si>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</si>
  <si>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</si>
  <si>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</si>
  <si>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</si>
  <si>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</si>
  <si>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</si>
  <si>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</si>
  <si>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</si>
  <si>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</si>
  <si>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</si>
  <si>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</si>
  <si>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</si>
  <si>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</si>
  <si>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</si>
  <si>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</si>
  <si>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</si>
  <si>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</si>
  <si>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</si>
  <si>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</si>
  <si>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</si>
  <si>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</si>
  <si>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</si>
  <si>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</si>
  <si>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</si>
  <si>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</si>
  <si>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</si>
  <si>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</si>
  <si>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</si>
  <si>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</si>
  <si>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</si>
  <si>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</si>
  <si>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</si>
  <si>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</si>
  <si>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</si>
  <si>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</si>
  <si>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</si>
  <si>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</si>
  <si>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</si>
  <si>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</si>
  <si>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</si>
  <si>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</si>
  <si>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</si>
  <si>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</si>
  <si>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</si>
  <si>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</si>
  <si>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</si>
  <si>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</si>
  <si>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</si>
  <si>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</si>
  <si>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</si>
  <si>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</si>
  <si>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</si>
  <si>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</si>
  <si>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</si>
  <si>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</si>
  <si>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</si>
  <si>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</si>
  <si>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</si>
  <si>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</si>
  <si>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</si>
  <si>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</si>
  <si>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</si>
  <si>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</si>
  <si>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</si>
  <si>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</si>
  <si>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</si>
  <si>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</si>
  <si>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</si>
  <si>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</si>
  <si>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</si>
  <si>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</si>
  <si>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</si>
  <si>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</si>
  <si>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</si>
  <si>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</si>
  <si>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</si>
  <si>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</si>
  <si>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</si>
  <si>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</si>
  <si>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</si>
  <si>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</si>
  <si>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</si>
  <si>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</si>
  <si>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</si>
  <si>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</si>
  <si>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</si>
  <si>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</si>
  <si>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</si>
  <si>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</si>
  <si>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</si>
  <si>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</si>
  <si>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</si>
  <si>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</si>
  <si>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</si>
  <si>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</si>
  <si>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</si>
  <si>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</si>
  <si>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</si>
  <si>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</si>
  <si>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</si>
  <si>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</si>
  <si>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</si>
  <si>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</si>
  <si>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</si>
  <si>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</si>
  <si>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</si>
  <si>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</si>
  <si>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</si>
  <si>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</si>
  <si>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</si>
  <si>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</si>
  <si>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</si>
  <si>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</si>
  <si>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</si>
  <si>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</si>
  <si>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</si>
  <si>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</si>
  <si>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</si>
  <si>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</si>
  <si>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</si>
  <si>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</si>
  <si>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</si>
  <si>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</si>
  <si>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</si>
  <si>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</si>
  <si>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</si>
  <si>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</si>
  <si>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</si>
  <si>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</si>
  <si>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</si>
  <si>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</si>
  <si>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</si>
  <si>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</si>
  <si>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</si>
  <si>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</si>
  <si>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</si>
  <si>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</si>
  <si>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</si>
  <si>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</si>
  <si>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</si>
  <si>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</si>
  <si>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</si>
  <si>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</si>
  <si>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</si>
  <si>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</si>
  <si>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</si>
  <si>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</si>
  <si>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</si>
  <si>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</si>
  <si>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</si>
  <si>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</si>
  <si>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</si>
  <si>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</si>
  <si>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</si>
  <si>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</si>
  <si>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</si>
  <si>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</si>
  <si>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</si>
  <si>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</si>
  <si>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</si>
  <si>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</si>
  <si>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</si>
  <si>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</si>
  <si>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</si>
  <si>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</si>
  <si>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</si>
  <si>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</si>
  <si>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</si>
  <si>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</si>
  <si>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</si>
  <si>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</si>
  <si>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</si>
  <si>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</si>
  <si>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</si>
  <si>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</si>
  <si>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</si>
  <si>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</si>
  <si>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</si>
  <si>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</si>
  <si>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</si>
  <si>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</si>
  <si>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</si>
  <si>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</si>
  <si>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</si>
  <si>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</si>
  <si>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</si>
  <si>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</si>
  <si>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</si>
  <si>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</si>
  <si>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</si>
  <si>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</si>
  <si>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</si>
  <si>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</si>
  <si>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</si>
  <si>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</si>
  <si>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</si>
  <si>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</si>
  <si>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</si>
  <si>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</si>
  <si>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</si>
  <si>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</si>
  <si>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</si>
  <si>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</si>
  <si>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</si>
  <si>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</si>
  <si>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</si>
  <si>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</si>
  <si>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</si>
  <si>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</si>
  <si>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</si>
  <si>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</si>
  <si>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</si>
  <si>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</si>
  <si>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</si>
  <si>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</si>
  <si>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</si>
  <si>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</si>
  <si>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</si>
  <si>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</si>
  <si>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</si>
  <si>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</si>
  <si>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</si>
  <si>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</si>
  <si>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</si>
  <si>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</si>
  <si>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</si>
  <si>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</si>
  <si>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</si>
  <si>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</si>
  <si>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</si>
  <si>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</si>
  <si>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</si>
  <si>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</si>
  <si>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</si>
  <si>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</si>
  <si>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</si>
  <si>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</si>
  <si>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</si>
  <si>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</si>
  <si>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</si>
  <si>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</si>
  <si>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</si>
  <si>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</si>
  <si>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</si>
  <si>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</si>
  <si>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</si>
  <si>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</si>
  <si>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</si>
  <si>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</si>
  <si>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</si>
  <si>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</si>
  <si>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</si>
  <si>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</si>
  <si>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</si>
  <si>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</si>
  <si>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</si>
  <si>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</si>
  <si>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</si>
  <si>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</si>
  <si>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</si>
  <si>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</si>
  <si>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</si>
  <si>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</si>
  <si>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</si>
  <si>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</si>
  <si>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</si>
  <si>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</si>
  <si>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</si>
  <si>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</si>
  <si>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</si>
  <si>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</si>
  <si>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</si>
  <si>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</si>
  <si>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</si>
  <si>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</si>
  <si>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</si>
  <si>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</si>
  <si>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</si>
  <si>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</si>
  <si>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</si>
  <si>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</si>
  <si>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</si>
  <si>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</si>
  <si>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</si>
  <si>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</si>
  <si>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</si>
  <si>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</si>
  <si>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</si>
  <si>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</si>
  <si>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</si>
  <si>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</si>
  <si>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</si>
  <si>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</si>
  <si>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</si>
  <si>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</si>
  <si>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</si>
  <si>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</si>
  <si>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</si>
  <si>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</si>
  <si>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</si>
  <si>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</si>
  <si>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</si>
  <si>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</si>
  <si>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</si>
  <si>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</si>
  <si>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</si>
  <si>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</si>
  <si>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</si>
  <si>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</si>
  <si>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</si>
  <si>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</si>
  <si>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</si>
  <si>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</si>
  <si>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</si>
  <si>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</si>
  <si>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</si>
  <si>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</si>
  <si>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</si>
  <si>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</si>
  <si>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</si>
  <si>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</si>
  <si>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</si>
  <si>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</si>
  <si>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</si>
  <si>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</si>
  <si>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</si>
  <si>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</si>
  <si>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</si>
  <si>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</si>
  <si>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</si>
  <si>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</si>
  <si>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</si>
  <si>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</si>
  <si>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</si>
  <si>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</si>
  <si>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</si>
  <si>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</si>
  <si>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</si>
  <si>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</si>
  <si>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</si>
  <si>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</si>
  <si>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</si>
  <si>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</si>
  <si>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</si>
  <si>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</si>
  <si>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</si>
  <si>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</si>
  <si>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</si>
  <si>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</si>
  <si>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</si>
  <si>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</si>
  <si>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</si>
  <si>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</si>
  <si>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</si>
  <si>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</si>
  <si>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</si>
  <si>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</si>
  <si>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</si>
  <si>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</si>
  <si>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</si>
  <si>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</si>
  <si>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</si>
  <si>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</si>
  <si>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</si>
  <si>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</si>
  <si>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</si>
  <si>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</si>
  <si>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</si>
  <si>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</si>
  <si>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</si>
  <si>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</si>
  <si>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</si>
  <si>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</si>
  <si>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</si>
  <si>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</si>
  <si>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</si>
  <si>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</si>
  <si>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</si>
  <si>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</si>
  <si>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</si>
  <si>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</si>
  <si>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</si>
  <si>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</si>
  <si>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</si>
  <si>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</si>
  <si>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</si>
  <si>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</si>
  <si>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</si>
  <si>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</si>
  <si>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</si>
  <si>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</si>
  <si>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</si>
  <si>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</si>
  <si>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</si>
  <si>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</si>
  <si>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</si>
  <si>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</si>
  <si>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</si>
  <si>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</si>
  <si>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</si>
  <si>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</si>
  <si>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</si>
  <si>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</si>
  <si>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</si>
  <si>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</si>
  <si>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</si>
  <si>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</si>
  <si>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</si>
  <si>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</si>
  <si>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</si>
  <si>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</si>
  <si>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</si>
  <si>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</si>
  <si>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</si>
  <si>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</si>
  <si>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</si>
  <si>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</si>
  <si>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</si>
  <si>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</si>
  <si>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</si>
  <si>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</si>
  <si>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</si>
  <si>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</si>
  <si>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</si>
  <si>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</si>
  <si>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</si>
  <si>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</si>
  <si>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</si>
  <si>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</si>
  <si>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</si>
  <si>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</si>
  <si>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</si>
  <si>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</si>
  <si>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</si>
  <si>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</si>
  <si>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</si>
  <si>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</si>
  <si>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</si>
  <si>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</si>
  <si>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</si>
  <si>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</si>
  <si>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</si>
  <si>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</si>
  <si>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</si>
  <si>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</si>
  <si>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</si>
  <si>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</si>
  <si>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</si>
  <si>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</si>
  <si>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</si>
  <si>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</si>
  <si>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</si>
  <si>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</si>
  <si>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</si>
  <si>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</si>
  <si>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</si>
  <si>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</si>
  <si>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</si>
  <si>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</si>
  <si>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</si>
  <si>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</si>
  <si>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</si>
  <si>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</si>
  <si>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</si>
  <si>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</si>
  <si>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</si>
  <si>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</si>
  <si>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</si>
  <si>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</si>
  <si>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</si>
  <si>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</si>
  <si>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</si>
  <si>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</si>
  <si>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</si>
  <si>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</si>
  <si>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</si>
  <si>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</si>
  <si>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</si>
  <si>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</si>
  <si>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</si>
  <si>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</si>
  <si>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</si>
  <si>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</si>
  <si>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</si>
  <si>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</si>
  <si>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</si>
  <si>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</si>
  <si>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</si>
  <si>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</si>
  <si>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</si>
  <si>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</si>
  <si>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</si>
  <si>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</si>
  <si>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</si>
  <si>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</si>
  <si>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</si>
  <si>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</si>
  <si>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</si>
  <si>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</si>
  <si>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</si>
  <si>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</si>
  <si>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</si>
  <si>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</si>
  <si>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</si>
  <si>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</si>
  <si>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</si>
  <si>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</si>
  <si>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</si>
  <si>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</si>
  <si>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</si>
  <si>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</si>
  <si>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</si>
  <si>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</si>
  <si>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</si>
  <si>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</si>
  <si>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</si>
  <si>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</si>
  <si>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</si>
  <si>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</si>
  <si>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</si>
  <si>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</si>
  <si>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</si>
  <si>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</si>
  <si>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</si>
  <si>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</si>
  <si>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</si>
  <si>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</si>
  <si>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</si>
  <si>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</si>
  <si>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</si>
  <si>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</si>
  <si>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</si>
  <si>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</si>
  <si>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</si>
  <si>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</si>
  <si>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</si>
  <si>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</si>
  <si>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</si>
  <si>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</si>
  <si>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</si>
  <si>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</si>
  <si>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</si>
  <si>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</si>
  <si>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</si>
  <si>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</si>
  <si>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</si>
  <si>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</si>
  <si>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</si>
  <si>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</si>
  <si>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</si>
  <si>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</si>
  <si>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</si>
  <si>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</si>
  <si>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</si>
  <si>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</si>
  <si>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</si>
  <si>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</si>
  <si>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</si>
  <si>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</si>
  <si>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</si>
  <si>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</si>
  <si>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</si>
  <si>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</si>
  <si>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</si>
  <si>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</si>
  <si>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</si>
  <si>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</si>
  <si>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</si>
  <si>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</si>
  <si>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</si>
  <si>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</si>
  <si>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</si>
  <si>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</si>
  <si>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</si>
  <si>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</si>
  <si>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</si>
  <si>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</si>
  <si>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</si>
  <si>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</si>
  <si>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</si>
  <si>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</si>
  <si>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</si>
  <si>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</si>
  <si>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</si>
  <si>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</si>
  <si>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</si>
  <si>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</si>
  <si>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</si>
  <si>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</si>
  <si>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</si>
  <si>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</si>
  <si>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</si>
  <si>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</si>
  <si>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</si>
  <si>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</si>
  <si>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</si>
  <si>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</si>
  <si>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</si>
  <si>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</si>
  <si>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</si>
  <si>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</si>
  <si>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</si>
  <si>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</si>
  <si>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</si>
  <si>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</si>
  <si>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</si>
  <si>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</si>
  <si>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</si>
  <si>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</si>
  <si>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</si>
  <si>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</si>
  <si>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</si>
  <si>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</si>
  <si>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</si>
  <si>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</si>
  <si>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</si>
  <si>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</si>
  <si>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</si>
  <si>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</si>
  <si>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</si>
  <si>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</si>
  <si>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</si>
  <si>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</si>
  <si>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</si>
  <si>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</si>
  <si>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</si>
  <si>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</si>
  <si>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</si>
  <si>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</si>
  <si>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</si>
  <si>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</si>
  <si>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</si>
  <si>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</si>
  <si>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</si>
  <si>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</si>
  <si>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</si>
  <si>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</si>
  <si>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</si>
  <si>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</si>
  <si>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</si>
  <si>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</si>
  <si>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</si>
  <si>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</si>
  <si>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</si>
  <si>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</si>
  <si>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</si>
  <si>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</si>
  <si>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</si>
  <si>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</si>
  <si>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</si>
  <si>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</si>
  <si>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</si>
  <si>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</si>
  <si>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</si>
  <si>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</si>
  <si>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</si>
  <si>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</si>
  <si>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</si>
  <si>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</si>
  <si>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</si>
  <si>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</si>
  <si>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</si>
  <si>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</si>
  <si>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</si>
  <si>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</si>
  <si>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</si>
  <si>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</si>
  <si>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</si>
  <si>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</si>
  <si>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</si>
  <si>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</si>
  <si>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</si>
  <si>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</si>
  <si>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</si>
  <si>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</si>
  <si>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</si>
  <si>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</si>
  <si>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</si>
  <si>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</si>
  <si>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</si>
  <si>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</si>
  <si>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</si>
  <si>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</si>
  <si>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</si>
  <si>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</si>
  <si>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</si>
  <si>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</si>
  <si>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</si>
  <si>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</si>
  <si>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</si>
  <si>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</si>
  <si>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</si>
  <si>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</si>
  <si>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</si>
  <si>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</si>
  <si>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</si>
  <si>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</si>
  <si>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</si>
  <si>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</si>
  <si>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</si>
  <si>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</si>
  <si>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</si>
  <si>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</si>
  <si>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</si>
  <si>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</si>
  <si>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</si>
  <si>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</si>
  <si>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</si>
  <si>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</si>
  <si>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</si>
  <si>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</si>
  <si>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</si>
  <si>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</si>
  <si>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</si>
  <si>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</si>
  <si>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</si>
  <si>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</si>
  <si>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</si>
  <si>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</si>
  <si>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</si>
  <si>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</si>
  <si>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</si>
  <si>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</si>
  <si>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</si>
  <si>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</si>
  <si>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</si>
  <si>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</si>
  <si>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</si>
  <si>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</si>
  <si>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</si>
  <si>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</si>
  <si>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</si>
  <si>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</si>
  <si>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</si>
  <si>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</si>
  <si>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</si>
  <si>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</si>
  <si>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</si>
  <si>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</si>
  <si>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</si>
  <si>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</si>
  <si>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</si>
  <si>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</si>
  <si>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</si>
  <si>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</si>
  <si>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</si>
  <si>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</si>
  <si>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</si>
  <si>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</si>
  <si>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</si>
  <si>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</si>
  <si>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</si>
  <si>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</si>
  <si>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</si>
  <si>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</si>
  <si>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</si>
  <si>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</si>
  <si>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</si>
  <si>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</si>
  <si>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</si>
  <si>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</si>
  <si>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</si>
  <si>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</si>
  <si>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</si>
  <si>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</si>
  <si>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</si>
  <si>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</si>
  <si>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</si>
  <si>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</si>
  <si>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</si>
  <si>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</si>
  <si>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</si>
  <si>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</si>
  <si>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</si>
  <si>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</si>
  <si>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</si>
  <si>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</si>
  <si>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</si>
  <si>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</si>
  <si>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</si>
  <si>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</si>
  <si>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</si>
  <si>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</si>
  <si>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</si>
  <si>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</si>
  <si>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</si>
  <si>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</si>
  <si>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</si>
  <si>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</si>
  <si>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</si>
  <si>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</si>
  <si>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</si>
  <si>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</si>
  <si>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</si>
  <si>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</si>
  <si>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</si>
  <si>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</si>
  <si>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</si>
  <si>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</si>
  <si>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</si>
  <si>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</si>
  <si>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</si>
  <si>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</si>
  <si>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</si>
  <si>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</si>
  <si>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</si>
  <si>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</si>
  <si>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</si>
  <si>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</si>
  <si>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</si>
  <si>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</si>
  <si>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</si>
  <si>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</si>
  <si>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</si>
  <si>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</si>
  <si>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</si>
  <si>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</si>
  <si>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</si>
  <si>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</si>
  <si>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</si>
  <si>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</si>
  <si>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</si>
  <si>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</si>
  <si>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</si>
  <si>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</si>
  <si>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</si>
  <si>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</si>
  <si>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</si>
  <si>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</si>
  <si>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</si>
  <si>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</si>
  <si>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</si>
  <si>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</si>
  <si>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</si>
  <si>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</si>
  <si>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</si>
  <si>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</si>
  <si>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</si>
  <si>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</si>
  <si>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</si>
  <si>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</si>
  <si>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</si>
  <si>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</si>
  <si>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</si>
  <si>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</si>
  <si>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</si>
  <si>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</si>
  <si>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</si>
  <si>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</si>
  <si>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</si>
  <si>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</si>
  <si>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</si>
  <si>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</si>
  <si>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</si>
  <si>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</si>
  <si>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</si>
  <si>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</si>
  <si>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</si>
  <si>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</si>
  <si>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</si>
  <si>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</si>
  <si>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</si>
  <si>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</si>
  <si>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</si>
  <si>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</si>
  <si>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</si>
  <si>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</si>
  <si>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</si>
  <si>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</si>
  <si>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</si>
  <si>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</si>
  <si>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</si>
  <si>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</si>
  <si>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</si>
  <si>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</si>
  <si>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</si>
  <si>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</si>
  <si>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</si>
  <si>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</si>
  <si>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</si>
  <si>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</si>
  <si>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</si>
  <si>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</si>
  <si>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</si>
  <si>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</si>
  <si>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</si>
  <si>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</si>
  <si>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</si>
  <si>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</si>
  <si>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</si>
  <si>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</si>
  <si>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</si>
  <si>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</si>
  <si>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</si>
  <si>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</si>
  <si>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</si>
  <si>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</si>
  <si>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</si>
  <si>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</si>
  <si>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</si>
  <si>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</si>
  <si>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</si>
  <si>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</si>
  <si>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</si>
  <si>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</si>
  <si>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</si>
  <si>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</si>
  <si>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</si>
  <si>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</si>
  <si>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</si>
  <si>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</si>
  <si>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</si>
  <si>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</si>
  <si>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</si>
  <si>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</si>
  <si>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</si>
  <si>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</si>
  <si>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</si>
  <si>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</si>
  <si>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</si>
  <si>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</si>
  <si>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</si>
  <si>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</si>
  <si>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</si>
  <si>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</si>
  <si>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</si>
  <si>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</si>
  <si>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</si>
  <si>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</si>
  <si>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</si>
  <si>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</si>
  <si>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</si>
  <si>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</si>
  <si>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</si>
  <si>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</si>
  <si>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</si>
  <si>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</si>
  <si>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</si>
  <si>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</si>
  <si>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</si>
  <si>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</si>
  <si>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</si>
  <si>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</si>
  <si>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</si>
  <si>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</si>
  <si>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</si>
  <si>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</si>
  <si>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</si>
  <si>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</si>
  <si>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</si>
  <si>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</si>
  <si>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</si>
  <si>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</si>
  <si>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</si>
  <si>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</si>
  <si>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</si>
  <si>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</si>
  <si>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</si>
  <si>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</si>
  <si>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</si>
  <si>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</si>
  <si>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</si>
  <si>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</si>
  <si>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</si>
  <si>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</si>
  <si>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</si>
  <si>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</si>
  <si>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</si>
  <si>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</si>
  <si>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</si>
  <si>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</si>
  <si>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</si>
  <si>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</si>
  <si>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</si>
  <si>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</si>
  <si>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</si>
  <si>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</si>
  <si>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</si>
  <si>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</si>
  <si>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</si>
  <si>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</si>
  <si>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</si>
  <si>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</si>
  <si>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</si>
  <si>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</si>
  <si>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</si>
  <si>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</si>
  <si>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</si>
  <si>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</si>
  <si>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</si>
  <si>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</si>
  <si>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</si>
  <si>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</si>
  <si>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</si>
  <si>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</si>
  <si>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</si>
  <si>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</si>
  <si>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</si>
  <si>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</si>
  <si>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</si>
  <si>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</si>
  <si>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</si>
  <si>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</si>
  <si>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</si>
  <si>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</si>
  <si>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</si>
  <si>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</si>
  <si>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</si>
  <si>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</si>
  <si>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</si>
  <si>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</si>
  <si>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</si>
  <si>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</si>
  <si>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</si>
  <si>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</si>
  <si>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</si>
  <si>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</si>
  <si>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</si>
  <si>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</si>
  <si>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</si>
  <si>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</si>
  <si>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</si>
  <si>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</si>
  <si>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</si>
  <si>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</si>
  <si>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</si>
  <si>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</si>
  <si>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</si>
  <si>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</si>
  <si>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</si>
  <si>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</si>
  <si>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</si>
  <si>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</si>
  <si>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</si>
  <si>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</si>
  <si>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</si>
  <si>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</si>
  <si>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</si>
  <si>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</si>
  <si>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</si>
  <si>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</si>
  <si>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</si>
  <si>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</si>
  <si>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</si>
  <si>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</si>
  <si>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</si>
  <si>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</si>
  <si>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</si>
  <si>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</si>
  <si>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</si>
  <si>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</si>
  <si>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</si>
  <si>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</si>
  <si>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</si>
  <si>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</si>
  <si>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</si>
  <si>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</si>
  <si>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</si>
  <si>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</si>
  <si>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</si>
  <si>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</si>
  <si>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</si>
  <si>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</si>
  <si>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</si>
  <si>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</si>
  <si>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</si>
  <si>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</si>
  <si>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</si>
  <si>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</si>
  <si>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</si>
  <si>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</si>
  <si>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</si>
  <si>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</si>
  <si>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</si>
  <si>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</si>
  <si>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</si>
  <si>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</si>
  <si>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</si>
  <si>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</si>
  <si>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</si>
  <si>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</si>
  <si>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</si>
  <si>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</si>
  <si>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</si>
  <si>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</si>
  <si>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</si>
  <si>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</si>
  <si>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</si>
  <si>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</si>
  <si>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</si>
  <si>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</si>
  <si>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</si>
  <si>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</si>
  <si>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</si>
  <si>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</si>
  <si>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</si>
  <si>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</si>
  <si>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</si>
  <si>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</si>
  <si>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</si>
  <si>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</si>
  <si>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</si>
  <si>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</si>
  <si>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</si>
  <si>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</si>
  <si>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</si>
  <si>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</si>
  <si>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</si>
  <si>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</si>
  <si>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</si>
  <si>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</si>
  <si>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</si>
  <si>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</si>
  <si>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</si>
  <si>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</si>
  <si>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</si>
  <si>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</si>
  <si>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</si>
  <si>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</si>
  <si>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</si>
  <si>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</si>
  <si>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</si>
  <si>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</si>
  <si>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</si>
  <si>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</si>
  <si>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</si>
  <si>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</si>
  <si>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</si>
  <si>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</si>
  <si>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</si>
  <si>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</si>
  <si>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</si>
  <si>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</si>
  <si>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</si>
  <si>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</si>
  <si>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</si>
  <si>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</si>
  <si>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</si>
  <si>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</si>
  <si>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</si>
  <si>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</si>
  <si>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</si>
  <si>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</si>
  <si>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</si>
  <si>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</si>
  <si>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</si>
  <si>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</si>
  <si>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</si>
  <si>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</si>
  <si>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</si>
  <si>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</si>
  <si>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</si>
  <si>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</si>
  <si>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</si>
  <si>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</si>
  <si>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</si>
  <si>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</si>
  <si>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</si>
  <si>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</si>
  <si>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</si>
  <si>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</si>
  <si>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</si>
  <si>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</si>
  <si>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</si>
  <si>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</si>
  <si>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</si>
  <si>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</si>
  <si>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</si>
  <si>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</si>
  <si>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</si>
  <si>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</si>
  <si>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</si>
  <si>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</si>
  <si>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</si>
  <si>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</si>
  <si>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</si>
  <si>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</si>
  <si>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</si>
  <si>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</si>
  <si>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</si>
  <si>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</si>
  <si>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</si>
  <si>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</si>
  <si>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</si>
  <si>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</si>
  <si>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</si>
  <si>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</si>
  <si>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</si>
  <si>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</si>
  <si>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</si>
  <si>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</si>
  <si>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</si>
  <si>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</si>
  <si>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</si>
  <si>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</si>
  <si>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</si>
  <si>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</si>
  <si>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</si>
  <si>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</si>
  <si>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</si>
  <si>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</si>
  <si>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</si>
  <si>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</si>
  <si>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</si>
  <si>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</si>
  <si>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</si>
  <si>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</si>
  <si>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</si>
  <si>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</si>
  <si>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</si>
  <si>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</si>
  <si>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</si>
  <si>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</si>
  <si>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</si>
  <si>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</si>
  <si>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</si>
  <si>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</si>
  <si>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</si>
  <si>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</si>
  <si>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</si>
  <si>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</si>
  <si>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</si>
  <si>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</si>
  <si>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</si>
  <si>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</si>
  <si>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</si>
  <si>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</si>
  <si>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</si>
  <si>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</si>
  <si>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</si>
  <si>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</si>
  <si>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</si>
  <si>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</si>
  <si>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</si>
  <si>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</si>
  <si>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</si>
  <si>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</si>
  <si>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</si>
  <si>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</si>
  <si>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</si>
  <si>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</si>
  <si>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</si>
  <si>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</si>
  <si>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</si>
  <si>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</si>
  <si>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</si>
  <si>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</si>
  <si>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</si>
  <si>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</si>
  <si>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</si>
  <si>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</si>
  <si>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</si>
  <si>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</si>
  <si>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</si>
  <si>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</si>
  <si>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</si>
  <si>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</si>
  <si>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</si>
  <si>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</si>
  <si>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</si>
  <si>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</si>
  <si>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</si>
  <si>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</si>
  <si>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</si>
  <si>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</si>
  <si>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</si>
  <si>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</si>
  <si>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</si>
  <si>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</si>
  <si>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</si>
  <si>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</si>
  <si>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</si>
  <si>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</si>
  <si>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</si>
  <si>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</si>
  <si>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</si>
  <si>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</si>
  <si>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</si>
  <si>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</si>
  <si>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</si>
  <si>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</si>
  <si>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</si>
  <si>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</si>
  <si>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</si>
  <si>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</si>
  <si>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</si>
  <si>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</si>
  <si>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</si>
  <si>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</si>
  <si>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</si>
  <si>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</si>
  <si>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</si>
  <si>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</si>
  <si>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</si>
  <si>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</si>
  <si>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</si>
  <si>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</si>
  <si>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</si>
  <si>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</si>
  <si>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</si>
  <si>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</si>
  <si>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</si>
  <si>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</si>
  <si>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</si>
  <si>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</si>
  <si>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</si>
  <si>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</si>
  <si>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</si>
  <si>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</si>
  <si>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</si>
  <si>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</si>
  <si>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</si>
  <si>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</si>
  <si>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</si>
  <si>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</si>
  <si>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</si>
  <si>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</si>
  <si>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</si>
  <si>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</si>
  <si>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</si>
  <si>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</si>
  <si>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</si>
  <si>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</si>
  <si>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</si>
  <si>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</si>
  <si>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</si>
  <si>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</si>
  <si>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</si>
  <si>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</si>
  <si>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</si>
  <si>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</si>
  <si>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</si>
  <si>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</si>
  <si>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</si>
  <si>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</si>
  <si>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</si>
  <si>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</si>
  <si>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</si>
  <si>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</si>
  <si>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</si>
  <si>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</si>
  <si>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</si>
  <si>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</si>
  <si>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</si>
  <si>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</si>
  <si>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</si>
  <si>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</si>
  <si>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</si>
  <si>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</si>
  <si>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</si>
  <si>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</si>
  <si>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</si>
  <si>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</si>
  <si>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</si>
  <si>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</si>
  <si>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</si>
  <si>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</si>
  <si>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</si>
  <si>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</si>
  <si>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</si>
  <si>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</si>
  <si>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</si>
  <si>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</si>
  <si>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</si>
  <si>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</si>
  <si>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</si>
  <si>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</si>
  <si>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</si>
  <si>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</si>
  <si>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</si>
  <si>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</si>
  <si>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</si>
  <si>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</si>
  <si>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</si>
  <si>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</si>
  <si>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</si>
  <si>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</si>
  <si>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</si>
  <si>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</si>
  <si>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</si>
  <si>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</si>
  <si>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</si>
  <si>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</si>
  <si>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</si>
  <si>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</si>
  <si>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</si>
  <si>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</si>
  <si>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</si>
  <si>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</si>
  <si>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</si>
  <si>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</si>
  <si>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</si>
  <si>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</si>
  <si>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</si>
  <si>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</si>
  <si>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</si>
  <si>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</si>
  <si>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</si>
  <si>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</si>
  <si>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</si>
  <si>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</si>
  <si>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</si>
  <si>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</si>
  <si>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</si>
  <si>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</si>
  <si>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</si>
  <si>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</si>
  <si>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</si>
  <si>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</si>
  <si>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</si>
  <si>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</si>
  <si>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</si>
  <si>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</si>
  <si>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</si>
  <si>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</si>
  <si>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</si>
  <si>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</si>
  <si>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</si>
  <si>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</si>
  <si>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</si>
  <si>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</si>
  <si>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</si>
  <si>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</si>
  <si>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</si>
  <si>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</si>
  <si>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</si>
  <si>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</si>
  <si>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</si>
  <si>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</si>
  <si>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</si>
  <si>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</si>
  <si>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</si>
  <si>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</si>
  <si>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</si>
  <si>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</si>
  <si>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</si>
  <si>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</si>
  <si>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</si>
  <si>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</si>
  <si>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</si>
  <si>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</si>
  <si>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</si>
  <si>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</si>
  <si>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</si>
  <si>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</si>
  <si>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</si>
  <si>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</si>
  <si>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</si>
  <si>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</si>
  <si>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</si>
  <si>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</si>
  <si>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</si>
  <si>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</si>
  <si>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</si>
  <si>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</si>
  <si>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</si>
  <si>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</si>
  <si>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</si>
  <si>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</si>
  <si>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</si>
  <si>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</si>
  <si>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</si>
  <si>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</si>
  <si>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</si>
  <si>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</si>
  <si>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</si>
  <si>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</si>
  <si>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</si>
  <si>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</si>
  <si>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</si>
  <si>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</si>
  <si>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</si>
  <si>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</si>
  <si>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</si>
  <si>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</si>
  <si>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</si>
  <si>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</si>
  <si>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</si>
  <si>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</si>
  <si>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</si>
  <si>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</si>
  <si>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</si>
  <si>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</si>
  <si>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</si>
  <si>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</si>
  <si>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</si>
  <si>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</si>
  <si>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</si>
  <si>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</si>
  <si>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</si>
  <si>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</si>
  <si>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</si>
  <si>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</si>
  <si>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</si>
  <si>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</si>
  <si>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</si>
  <si>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</si>
  <si>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</si>
  <si>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</si>
  <si>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</si>
  <si>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</si>
  <si>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</si>
  <si>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</si>
  <si>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</si>
  <si>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</si>
  <si>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</si>
  <si>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</si>
  <si>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</si>
  <si>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</si>
  <si>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</si>
  <si>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</si>
  <si>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</si>
  <si>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</si>
  <si>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</si>
  <si>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</si>
  <si>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</si>
  <si>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</si>
  <si>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</si>
  <si>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</si>
  <si>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</si>
  <si>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</si>
  <si>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</si>
  <si>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</si>
  <si>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</si>
  <si>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</si>
  <si>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</si>
  <si>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</si>
  <si>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</si>
  <si>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</si>
  <si>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</si>
  <si>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</si>
  <si>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</si>
  <si>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</si>
  <si>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</si>
  <si>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</si>
  <si>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</si>
  <si>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</si>
  <si>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</si>
  <si>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</si>
  <si>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</si>
  <si>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</si>
  <si>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</si>
  <si>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</si>
  <si>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</si>
  <si>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</si>
  <si>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</si>
  <si>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</si>
  <si>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</si>
  <si>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</si>
  <si>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</si>
  <si>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</si>
  <si>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</si>
  <si>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</si>
  <si>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</si>
  <si>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</si>
  <si>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</si>
  <si>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</si>
  <si>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</si>
  <si>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</si>
  <si>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</si>
  <si>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</si>
  <si>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</si>
  <si>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</si>
  <si>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</si>
  <si>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</si>
  <si>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</si>
  <si>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</si>
  <si>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</si>
  <si>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</si>
  <si>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</si>
  <si>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</si>
  <si>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</si>
  <si>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</si>
  <si>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</si>
  <si>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</si>
  <si>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</si>
  <si>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</si>
  <si>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</si>
  <si>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</si>
  <si>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</si>
  <si>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</si>
  <si>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</si>
  <si>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</si>
  <si>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</si>
  <si>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</si>
  <si>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</si>
  <si>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</si>
  <si>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</si>
  <si>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</si>
  <si>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</si>
  <si>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</si>
  <si>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</si>
  <si>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</si>
  <si>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</si>
  <si>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</si>
  <si>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</si>
  <si>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</si>
  <si>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</si>
  <si>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</si>
  <si>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</si>
  <si>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</si>
  <si>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</si>
  <si>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</si>
  <si>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</si>
  <si>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</si>
  <si>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</si>
  <si>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</si>
  <si>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</si>
  <si>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</si>
  <si>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</si>
  <si>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</si>
  <si>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</si>
  <si>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</si>
  <si>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</si>
  <si>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</si>
  <si>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</si>
  <si>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</si>
  <si>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</si>
  <si>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</si>
  <si>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</si>
  <si>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</si>
  <si>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</si>
  <si>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</si>
  <si>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</si>
  <si>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</si>
  <si>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</si>
  <si>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</si>
  <si>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</si>
  <si>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</si>
  <si>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</si>
  <si>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</si>
  <si>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</si>
  <si>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</si>
  <si>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</si>
  <si>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</si>
  <si>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</si>
  <si>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</si>
  <si>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</si>
  <si>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</si>
  <si>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</si>
  <si>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</si>
  <si>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</si>
  <si>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</si>
  <si>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</si>
  <si>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</si>
  <si>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</si>
  <si>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</si>
  <si>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</si>
  <si>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</si>
  <si>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</si>
  <si>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</si>
  <si>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</si>
  <si>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</si>
  <si>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</si>
  <si>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</si>
  <si>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</si>
  <si>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</si>
  <si>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</si>
  <si>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</si>
  <si>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</si>
  <si>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</si>
  <si>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</si>
  <si>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</si>
  <si>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</si>
  <si>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</si>
  <si>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</si>
  <si>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</si>
  <si>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</si>
  <si>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</si>
  <si>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</si>
  <si>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</si>
  <si>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</si>
  <si>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</si>
  <si>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</si>
  <si>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</si>
  <si>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</si>
  <si>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</si>
  <si>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</si>
  <si>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</si>
  <si>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</si>
  <si>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</si>
  <si>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</si>
  <si>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</si>
  <si>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</si>
  <si>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</si>
  <si>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</si>
  <si>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</si>
  <si>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</si>
  <si>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</si>
  <si>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</si>
  <si>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</si>
  <si>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</si>
  <si>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</si>
  <si>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</si>
  <si>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</si>
  <si>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</si>
  <si>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</si>
  <si>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</si>
  <si>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</si>
  <si>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</si>
  <si>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</si>
  <si>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</si>
  <si>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</si>
  <si>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</si>
  <si>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</si>
  <si>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</si>
  <si>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</si>
  <si>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</si>
  <si>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</si>
  <si>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</si>
  <si>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</si>
  <si>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</si>
  <si>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</si>
  <si>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</si>
  <si>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</si>
  <si>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</si>
  <si>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</si>
  <si>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</si>
  <si>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</si>
  <si>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</si>
  <si>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</si>
  <si>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</si>
  <si>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</si>
  <si>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</si>
  <si>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</si>
  <si>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</si>
  <si>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</si>
  <si>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</si>
  <si>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</si>
  <si>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</si>
  <si>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</si>
  <si>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</si>
  <si>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</si>
  <si>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</si>
  <si>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</si>
  <si>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</si>
  <si>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</si>
  <si>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</si>
  <si>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</si>
  <si>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</si>
  <si>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</si>
  <si>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</si>
  <si>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</si>
  <si>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</si>
  <si>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</si>
  <si>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</si>
  <si>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</si>
  <si>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</si>
  <si>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</si>
  <si>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</si>
  <si>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</si>
  <si>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</si>
  <si>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</si>
  <si>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</si>
  <si>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</si>
  <si>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</si>
  <si>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</si>
  <si>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</si>
  <si>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</si>
  <si>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</si>
  <si>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</si>
  <si>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</si>
  <si>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</si>
  <si>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</si>
  <si>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</si>
  <si>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</si>
  <si>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</si>
  <si>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</si>
  <si>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</si>
  <si>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</si>
  <si>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</si>
  <si>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</si>
  <si>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</si>
  <si>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</si>
  <si>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</si>
  <si>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</si>
  <si>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</si>
  <si>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</si>
  <si>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</si>
  <si>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</si>
  <si>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</si>
  <si>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</si>
  <si>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</si>
  <si>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</si>
  <si>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</si>
  <si>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</si>
  <si>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</si>
  <si>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</si>
  <si>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</si>
  <si>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</si>
  <si>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</si>
  <si>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</si>
  <si>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</si>
  <si>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</si>
  <si>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</si>
  <si>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</si>
  <si>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</si>
  <si>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</si>
  <si>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</si>
  <si>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</si>
  <si>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</si>
  <si>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</si>
  <si>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</si>
  <si>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</si>
  <si>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</si>
  <si>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</si>
  <si>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</si>
  <si>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</si>
  <si>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</si>
  <si>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</si>
  <si>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</si>
  <si>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</si>
  <si>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</si>
  <si>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</si>
  <si>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</si>
  <si>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</si>
  <si>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</si>
  <si>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</si>
  <si>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</si>
  <si>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</si>
  <si>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</si>
  <si>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</si>
  <si>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</si>
  <si>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</si>
  <si>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</si>
  <si>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</si>
  <si>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</si>
  <si>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</si>
  <si>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</si>
  <si>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</si>
  <si>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</si>
  <si>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</si>
  <si>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</si>
  <si>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</si>
  <si>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</si>
  <si>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</si>
  <si>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</si>
  <si>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</si>
  <si>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</si>
  <si>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</si>
  <si>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</si>
  <si>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</si>
  <si>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</si>
  <si>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</si>
  <si>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</si>
  <si>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</si>
  <si>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</si>
  <si>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</si>
  <si>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</si>
  <si>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</si>
  <si>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</si>
  <si>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</si>
  <si>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</si>
  <si>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</si>
  <si>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</si>
  <si>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</si>
  <si>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</si>
  <si>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</si>
  <si>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</si>
  <si>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</si>
  <si>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</si>
  <si>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</si>
  <si>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</si>
  <si>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</si>
  <si>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</si>
  <si>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</si>
  <si>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</si>
  <si>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</si>
  <si>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</si>
  <si>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</si>
  <si>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</si>
  <si>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</si>
  <si>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</si>
  <si>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</si>
  <si>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</si>
  <si>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</si>
  <si>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</si>
  <si>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</si>
  <si>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</si>
  <si>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</si>
  <si>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</si>
  <si>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</si>
  <si>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</si>
  <si>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</si>
  <si>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</si>
  <si>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</si>
  <si>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</si>
  <si>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</si>
  <si>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</si>
  <si>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</si>
  <si>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</si>
  <si>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</si>
  <si>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</si>
  <si>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</si>
  <si>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</si>
  <si>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</si>
  <si>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</si>
  <si>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</si>
  <si>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</si>
  <si>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</si>
  <si>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</si>
  <si>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</si>
  <si>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</si>
  <si>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</si>
  <si>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</si>
  <si>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</si>
  <si>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</si>
  <si>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</si>
  <si>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</si>
  <si>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</si>
  <si>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</si>
  <si>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</si>
  <si>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</si>
  <si>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</si>
  <si>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</si>
  <si>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</si>
  <si>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</si>
  <si>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</si>
  <si>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</si>
  <si>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</si>
  <si>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</si>
  <si>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</si>
  <si>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</si>
  <si>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</si>
  <si>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</si>
  <si>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</si>
  <si>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</si>
  <si>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</si>
  <si>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</si>
  <si>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</si>
  <si>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</si>
  <si>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</si>
  <si>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</si>
  <si>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</si>
  <si>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</si>
  <si>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</si>
  <si>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</si>
  <si>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</si>
  <si>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</si>
  <si>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</si>
  <si>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</si>
  <si>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</si>
  <si>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</si>
  <si>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</si>
  <si>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</si>
  <si>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</si>
  <si>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</si>
  <si>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</si>
  <si>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</si>
  <si>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</si>
  <si>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</si>
  <si>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</si>
  <si>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</si>
  <si>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</si>
  <si>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</si>
  <si>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</si>
  <si>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</si>
  <si>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</si>
  <si>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</si>
  <si>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</si>
  <si>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</si>
  <si>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</si>
  <si>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</si>
  <si>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</si>
  <si>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</si>
  <si>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</si>
  <si>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</si>
  <si>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</si>
  <si>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</si>
  <si>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</si>
  <si>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</si>
  <si>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</si>
  <si>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</si>
  <si>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</si>
  <si>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</si>
  <si>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</si>
  <si>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</si>
  <si>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</si>
  <si>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</si>
  <si>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</si>
  <si>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</si>
  <si>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</si>
  <si>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</si>
  <si>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</si>
  <si>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</si>
  <si>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</si>
  <si>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</si>
  <si>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</si>
  <si>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</si>
  <si>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</si>
  <si>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</si>
  <si>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</si>
  <si>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</si>
  <si>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</si>
  <si>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</si>
  <si>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</si>
  <si>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</si>
  <si>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</si>
  <si>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</si>
  <si>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</si>
  <si>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</si>
  <si>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</si>
  <si>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</si>
  <si>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</si>
  <si>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</si>
  <si>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</si>
  <si>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</si>
  <si>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</si>
  <si>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</si>
  <si>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</si>
  <si>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</si>
  <si>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</si>
  <si>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</si>
  <si>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</si>
  <si>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</si>
  <si>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</si>
  <si>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</si>
  <si>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</si>
  <si>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</si>
  <si>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</si>
  <si>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</si>
  <si>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</si>
  <si>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</si>
  <si>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</si>
  <si>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</si>
  <si>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</si>
  <si>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</si>
  <si>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</si>
  <si>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</si>
  <si>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</si>
  <si>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</si>
  <si>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</si>
  <si>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</si>
  <si>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</si>
  <si>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</si>
  <si>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</si>
  <si>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</si>
  <si>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</si>
  <si>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</si>
  <si>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</si>
  <si>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</si>
  <si>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</si>
  <si>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</si>
  <si>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</si>
  <si>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</si>
  <si>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</si>
  <si>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</si>
  <si>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</si>
  <si>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</si>
  <si>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</si>
  <si>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</si>
  <si>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</si>
  <si>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</si>
  <si>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</si>
  <si>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</si>
  <si>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</si>
  <si>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</si>
  <si>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</si>
  <si>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</si>
  <si>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</si>
  <si>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</si>
  <si>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</si>
  <si>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</si>
  <si>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</si>
  <si>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</si>
  <si>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</si>
  <si>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</si>
  <si>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</si>
  <si>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</si>
  <si>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</si>
  <si>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</si>
  <si>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</si>
  <si>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</si>
  <si>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</si>
  <si>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</si>
  <si>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</si>
  <si>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</si>
  <si>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</si>
  <si>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</si>
  <si>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</si>
  <si>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</si>
  <si>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</si>
  <si>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</si>
  <si>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</si>
  <si>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</si>
  <si>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</si>
  <si>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</si>
  <si>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</si>
  <si>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</si>
  <si>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</si>
  <si>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</si>
  <si>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</si>
  <si>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</si>
  <si>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</si>
  <si>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</si>
  <si>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</si>
  <si>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</si>
  <si>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</si>
  <si>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</si>
  <si>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</si>
  <si>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</si>
  <si>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</si>
  <si>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</si>
  <si>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</si>
  <si>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</si>
  <si>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</si>
  <si>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</si>
  <si>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</si>
  <si>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</si>
  <si>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</si>
  <si>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</si>
  <si>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</si>
  <si>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</si>
  <si>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</si>
  <si>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</si>
  <si>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</si>
  <si>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</si>
  <si>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</si>
  <si>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</si>
  <si>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</si>
  <si>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</si>
  <si>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</si>
  <si>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</si>
  <si>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</si>
  <si>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</si>
  <si>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</si>
  <si>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</si>
  <si>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</si>
  <si>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</si>
  <si>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</si>
  <si>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</si>
  <si>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</si>
  <si>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</si>
  <si>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</si>
  <si>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</si>
  <si>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</si>
  <si>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</si>
  <si>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</si>
  <si>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</si>
  <si>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</si>
  <si>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</si>
  <si>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</si>
  <si>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</si>
  <si>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</si>
  <si>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</si>
  <si>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</si>
  <si>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</si>
  <si>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</si>
  <si>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</si>
  <si>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</si>
  <si>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</si>
  <si>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</si>
  <si>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</si>
  <si>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</si>
  <si>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</si>
  <si>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</si>
  <si>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</si>
  <si>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</si>
  <si>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</si>
  <si>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</si>
  <si>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</si>
  <si>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</si>
  <si>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</si>
  <si>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</si>
  <si>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</si>
  <si>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</si>
  <si>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</si>
  <si>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</si>
  <si>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</si>
  <si>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</si>
  <si>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</si>
  <si>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</si>
  <si>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</si>
  <si>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</si>
  <si>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</si>
  <si>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</si>
  <si>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</si>
  <si>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</si>
  <si>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</si>
  <si>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</si>
  <si>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</si>
  <si>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</si>
  <si>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</si>
  <si>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</si>
  <si>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</si>
  <si>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</si>
  <si>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</si>
  <si>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</si>
  <si>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</si>
  <si>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</si>
  <si>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</si>
  <si>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</si>
  <si>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</si>
  <si>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</si>
  <si>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</si>
  <si>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</si>
  <si>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</si>
  <si>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</si>
  <si>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</si>
  <si>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</si>
  <si>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</si>
  <si>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</si>
  <si>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</si>
  <si>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</si>
  <si>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</si>
  <si>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</si>
  <si>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</si>
  <si>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</si>
  <si>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</si>
  <si>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</si>
  <si>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</si>
  <si>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</si>
  <si>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</si>
  <si>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</si>
  <si>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</si>
  <si>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</si>
  <si>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</si>
  <si>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</si>
  <si>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</si>
  <si>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</si>
  <si>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</si>
  <si>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</si>
  <si>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</si>
  <si>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</si>
  <si>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</si>
  <si>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</si>
  <si>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</si>
  <si>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</si>
  <si>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</si>
  <si>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</si>
  <si>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</si>
  <si>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</si>
  <si>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</si>
  <si>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</si>
  <si>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</si>
  <si>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</si>
  <si>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</si>
  <si>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</si>
  <si>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</si>
  <si>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</si>
  <si>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</si>
  <si>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</si>
  <si>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</si>
  <si>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</si>
  <si>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</si>
  <si>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</si>
  <si>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</si>
  <si>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</si>
  <si>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</si>
  <si>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</si>
  <si>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</si>
  <si>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</si>
  <si>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</si>
  <si>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</si>
  <si>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</si>
  <si>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</si>
  <si>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</si>
  <si>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</si>
  <si>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</si>
  <si>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</si>
  <si>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</si>
  <si>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</si>
  <si>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</si>
  <si>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</si>
  <si>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</si>
  <si>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</si>
  <si>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</si>
  <si>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</si>
  <si>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</si>
  <si>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</si>
  <si>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</si>
  <si>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</si>
  <si>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</si>
  <si>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</si>
  <si>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</si>
  <si>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</si>
  <si>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</si>
  <si>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</si>
  <si>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</si>
  <si>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</si>
  <si>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</si>
  <si>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</si>
  <si>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</si>
  <si>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</si>
  <si>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</si>
  <si>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</si>
  <si>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</si>
  <si>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</si>
  <si>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</si>
  <si>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</si>
  <si>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</si>
  <si>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</si>
  <si>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</si>
  <si>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</si>
  <si>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</si>
  <si>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</si>
  <si>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</si>
  <si>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</si>
  <si>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</si>
  <si>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</si>
  <si>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</si>
  <si>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</si>
  <si>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</si>
  <si>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</si>
  <si>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</si>
  <si>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</si>
  <si>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</si>
  <si>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</si>
  <si>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</si>
  <si>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</si>
  <si>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</si>
  <si>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</si>
  <si>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</si>
  <si>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</si>
  <si>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</si>
  <si>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</si>
  <si>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</si>
  <si>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</si>
  <si>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</si>
  <si>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</si>
  <si>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</si>
  <si>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</si>
  <si>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</si>
  <si>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</si>
  <si>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</si>
  <si>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</si>
  <si>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</si>
  <si>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</si>
  <si>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</si>
  <si>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</si>
  <si>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</si>
  <si>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</si>
  <si>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</si>
  <si>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</si>
  <si>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</si>
  <si>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</si>
  <si>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</si>
  <si>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</si>
  <si>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</si>
  <si>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</si>
  <si>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</si>
  <si>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</si>
  <si>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</si>
  <si>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</si>
  <si>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</si>
  <si>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</si>
  <si>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</si>
  <si>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</si>
  <si>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</si>
  <si>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</si>
  <si>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</si>
  <si>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</si>
  <si>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</si>
  <si>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</si>
  <si>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</si>
  <si>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</si>
  <si>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</si>
  <si>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</si>
  <si>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</si>
  <si>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</si>
  <si>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</si>
  <si>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</si>
  <si>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</si>
  <si>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</si>
  <si>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</si>
  <si>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</si>
  <si>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</si>
  <si>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</si>
  <si>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</si>
  <si>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</si>
  <si>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</si>
  <si>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</si>
  <si>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</si>
  <si>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</si>
  <si>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</si>
  <si>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</si>
  <si>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</si>
  <si>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</si>
  <si>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</si>
  <si>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</si>
  <si>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</si>
  <si>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</si>
  <si>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</si>
  <si>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</si>
  <si>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</si>
  <si>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</si>
  <si>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</si>
  <si>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</si>
  <si>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</si>
  <si>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</si>
  <si>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</si>
  <si>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</si>
  <si>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</si>
  <si>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</si>
  <si>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</si>
  <si>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</si>
  <si>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</si>
  <si>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</si>
  <si>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</si>
  <si>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</si>
  <si>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</si>
  <si>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</si>
  <si>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</si>
  <si>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</si>
  <si>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</si>
  <si>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</si>
  <si>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</si>
  <si>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</si>
  <si>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</si>
  <si>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</si>
  <si>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</si>
  <si>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</si>
  <si>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</si>
  <si>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</si>
  <si>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</si>
  <si>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</si>
  <si>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</si>
  <si>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</si>
  <si>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</si>
  <si>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</si>
  <si>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</si>
  <si>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</si>
  <si>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</si>
  <si>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</si>
  <si>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</si>
  <si>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</si>
  <si>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</si>
  <si>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</si>
  <si>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</si>
  <si>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</si>
  <si>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</si>
  <si>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</si>
  <si>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</si>
  <si>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</si>
  <si>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</si>
  <si>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</si>
  <si>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</si>
  <si>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</si>
  <si>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</si>
  <si>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</si>
  <si>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</si>
  <si>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</si>
  <si>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</si>
  <si>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</si>
  <si>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</si>
  <si>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</si>
  <si>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</si>
  <si>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</si>
  <si>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</si>
  <si>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</si>
  <si>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</si>
  <si>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</si>
  <si>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</si>
  <si>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</si>
  <si>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</si>
  <si>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</si>
  <si>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</si>
  <si>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</si>
  <si>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</si>
  <si>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</si>
  <si>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</si>
  <si>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</si>
  <si>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</si>
  <si>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</si>
  <si>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</si>
  <si>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</si>
  <si>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</si>
  <si>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</si>
  <si>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</si>
  <si>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</si>
  <si>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</si>
  <si>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</si>
  <si>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</si>
  <si>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</si>
  <si>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</si>
  <si>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</si>
  <si>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</si>
  <si>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</si>
  <si>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</si>
  <si>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</si>
  <si>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</si>
  <si>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</si>
  <si>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</si>
  <si>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</si>
  <si>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</si>
  <si>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</si>
  <si>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</si>
  <si>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</si>
  <si>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</si>
  <si>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</si>
  <si>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</si>
  <si>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</si>
  <si>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</si>
  <si>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</si>
  <si>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</si>
  <si>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</si>
  <si>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</si>
  <si>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</si>
  <si>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</si>
  <si>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</si>
  <si>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</si>
  <si>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</si>
  <si>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</si>
  <si>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</si>
  <si>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</si>
  <si>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</si>
  <si>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</si>
  <si>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</si>
  <si>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</si>
  <si>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</si>
  <si>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</si>
  <si>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</si>
  <si>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</si>
  <si>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</si>
  <si>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</si>
  <si>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</si>
  <si>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</si>
  <si>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</si>
  <si>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</si>
  <si>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</si>
  <si>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</si>
  <si>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</si>
  <si>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</si>
  <si>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</si>
  <si>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</si>
  <si>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</si>
  <si>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</si>
  <si>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</si>
  <si>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</si>
  <si>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</si>
  <si>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</si>
  <si>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</si>
  <si>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</si>
  <si>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</si>
  <si>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</si>
  <si>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</si>
  <si>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</si>
  <si>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</si>
  <si>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</si>
  <si>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</si>
  <si>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</si>
  <si>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</si>
  <si>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</si>
  <si>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</si>
  <si>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</si>
  <si>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</si>
  <si>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</si>
  <si>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</si>
  <si>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</si>
  <si>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</si>
  <si>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</si>
  <si>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</si>
  <si>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</si>
  <si>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</si>
  <si>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</si>
  <si>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</si>
  <si>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</si>
  <si>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</si>
  <si>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</si>
  <si>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</si>
  <si>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</si>
  <si>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</si>
  <si>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</si>
  <si>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</si>
  <si>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</si>
  <si>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</si>
  <si>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</si>
  <si>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</si>
  <si>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</si>
  <si>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</si>
  <si>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</si>
  <si>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</si>
  <si>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</si>
  <si>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</si>
  <si>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</si>
  <si>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</si>
  <si>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</si>
  <si>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</si>
  <si>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</si>
  <si>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</si>
  <si>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</si>
  <si>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</si>
  <si>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</si>
  <si>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</si>
  <si>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</si>
  <si>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</si>
  <si>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</si>
  <si>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</si>
  <si>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</si>
  <si>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</si>
  <si>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</si>
  <si>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</si>
  <si>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</si>
  <si>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</si>
  <si>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</si>
  <si>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</si>
  <si>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</si>
  <si>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</si>
  <si>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</si>
  <si>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</si>
  <si>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</si>
  <si>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</si>
  <si>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</si>
  <si>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</si>
  <si>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</si>
  <si>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</si>
  <si>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</si>
  <si>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</si>
  <si>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</si>
  <si>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</si>
  <si>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</si>
  <si>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</si>
  <si>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</si>
  <si>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</si>
  <si>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</si>
  <si>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</si>
  <si>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</si>
  <si>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</si>
  <si>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</si>
  <si>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</si>
  <si>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</si>
  <si>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</si>
  <si>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</si>
  <si>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</si>
  <si>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</si>
  <si>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</si>
  <si>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</si>
  <si>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</si>
  <si>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</si>
  <si>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</si>
  <si>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</si>
  <si>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</si>
  <si>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</si>
  <si>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</si>
  <si>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</si>
  <si>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</si>
  <si>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</si>
  <si>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</si>
  <si>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</si>
  <si>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</si>
  <si>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</si>
  <si>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</si>
  <si>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</si>
  <si>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</si>
  <si>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</si>
  <si>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</si>
  <si>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</si>
  <si>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</si>
  <si>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</si>
  <si>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</si>
  <si>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</si>
  <si>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</si>
  <si>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</si>
  <si>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</si>
  <si>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</si>
  <si>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</si>
  <si>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</si>
  <si>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</si>
  <si>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</si>
  <si>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</si>
  <si>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RIMEIZE A RIMEIZE</t>
  </si>
  <si>
    <t>LA RIMEIZE</t>
  </si>
  <si>
    <t>05098000</t>
  </si>
  <si>
    <t>18310006400033</t>
  </si>
  <si>
    <t>Agence de l'Eau Adour-Garonne</t>
  </si>
  <si>
    <t>34255833500077</t>
  </si>
  <si>
    <t>AQUASCOP BIOLOGIE site de Monptellier</t>
  </si>
  <si>
    <t>IBMR-21-M145</t>
  </si>
  <si>
    <t>JOYCE LAMBERT, CYRIELLE VIRIEU</t>
  </si>
  <si>
    <t>IBMR standard</t>
  </si>
  <si>
    <t>DROITE</t>
  </si>
  <si>
    <t>ETIAGE NORMAL</t>
  </si>
  <si>
    <t>ENSOLEILLE</t>
  </si>
  <si>
    <t>NULLE</t>
  </si>
  <si>
    <t>OUI</t>
  </si>
  <si>
    <t>abondant</t>
  </si>
  <si>
    <t>Cf.</t>
  </si>
  <si>
    <t>NEWCOD</t>
  </si>
  <si>
    <t>Tetrasporidium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</si>
</sst>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H106" sqref="H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725609</v>
      </c>
      <c r="G10" s="98"/>
      <c r="H10" s="99"/>
    </row>
    <row r="11" spans="1:8" ht="15">
      <c r="A11" s="10" t="s">
        <v>2277</v>
      </c>
      <c r="B11" s="47">
        <v>44440</v>
      </c>
      <c r="D11" s="10" t="s">
        <v>2280</v>
      </c>
      <c r="E11" s="52">
        <v>6407458</v>
      </c>
      <c r="G11" s="98"/>
      <c r="H11" s="99"/>
    </row>
    <row r="12" spans="1:8" ht="15">
      <c r="A12" s="10" t="s">
        <v>2283</v>
      </c>
      <c r="B12" s="52" t="s">
        <v>5294</v>
      </c>
      <c r="D12" s="10" t="s">
        <v>2281</v>
      </c>
      <c r="E12" s="52">
        <v>725706</v>
      </c>
      <c r="G12" s="100"/>
      <c r="H12" s="101"/>
    </row>
    <row r="13" spans="1:5" ht="17.25" customHeight="1" thickBot="1">
      <c r="A13" s="2"/>
      <c r="B13" s="55"/>
      <c r="D13" s="10" t="s">
        <v>2282</v>
      </c>
      <c r="E13" s="52">
        <v>6407463</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725609</v>
      </c>
    </row>
    <row r="18" spans="1:3" ht="15">
      <c r="A18" s="112"/>
      <c r="B18" s="49" t="s">
        <v>2267</v>
      </c>
      <c r="C18" s="61">
        <f>E11</f>
        <v>6407458</v>
      </c>
    </row>
    <row r="19" spans="1:2" ht="15">
      <c r="A19" s="3" t="s">
        <v>2063</v>
      </c>
      <c r="B19" s="29">
        <v>935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5.5</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87</v>
      </c>
      <c r="D35" s="28" t="s">
        <v>2284</v>
      </c>
      <c r="E35" s="32">
        <v>13</v>
      </c>
    </row>
    <row r="36" spans="1:5" s="7" customFormat="1" ht="15" customHeight="1">
      <c r="A36" s="5" t="s">
        <v>2113</v>
      </c>
      <c r="B36" s="30">
        <v>90</v>
      </c>
      <c r="C36" s="6"/>
      <c r="D36" s="8" t="s">
        <v>2112</v>
      </c>
      <c r="E36" s="30">
        <v>10</v>
      </c>
    </row>
    <row r="37" spans="1:5" s="7" customFormat="1" ht="15" customHeight="1">
      <c r="A37" s="5" t="s">
        <v>2111</v>
      </c>
      <c r="B37" s="30">
        <v>5.45</v>
      </c>
      <c r="C37" s="6"/>
      <c r="D37" s="8" t="s">
        <v>2110</v>
      </c>
      <c r="E37" s="30">
        <v>7.2</v>
      </c>
    </row>
    <row r="38" spans="1:5" s="7" customFormat="1" ht="15" customHeight="1">
      <c r="A38" s="5" t="s">
        <v>2115</v>
      </c>
      <c r="B38" s="30">
        <v>4</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3</v>
      </c>
    </row>
    <row r="76" spans="1:5" s="15" customFormat="1" ht="15">
      <c r="A76" s="3" t="s">
        <v>2080</v>
      </c>
      <c r="B76" s="9">
        <v>3</v>
      </c>
      <c r="C76" s="6"/>
      <c r="D76" s="10" t="s">
        <v>2080</v>
      </c>
      <c r="E76" s="9">
        <v>2</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89"/>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0.05</v>
      </c>
      <c r="E99" s="89"/>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0.02</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1.5</v>
      </c>
      <c r="E101" s="89">
        <v>2.5</v>
      </c>
      <c r="F101" s="35" t="s">
        <v>2290</v>
      </c>
      <c r="G101" s="79"/>
      <c r="H101" s="80"/>
    </row>
    <row r="102" spans="1:8" ht="15">
      <c r="A102" s="33" t="s">
        <v>5304</v>
      </c>
      <c r="B102" s="20" t="str">
        <f>IF(A102="NEWCOD",IF(ISBLANK(G102),"renseigner le champ 'Nouveau taxon'",G102),VLOOKUP(A102,'Ref Taxo'!A:B,2,FALSE))</f>
        <v>Tetrasporidium</v>
      </c>
      <c r="C102" s="21">
        <f>IF(A102="NEWCOD",IF(ISBLANK(H102),"NoCod",H102),VLOOKUP(A102,'Ref Taxo'!A:D,4,FALSE))</f>
        <v>44517</v>
      </c>
      <c r="D102" s="34">
        <v>0.01</v>
      </c>
      <c r="E102" s="89"/>
      <c r="F102" s="35" t="s">
        <v>5303</v>
      </c>
      <c r="G102" s="79" t="s">
        <v>5305</v>
      </c>
      <c r="H102" s="80">
        <v>44517</v>
      </c>
    </row>
    <row r="103" spans="1:8" ht="15">
      <c r="A103" s="33" t="s">
        <v>1266</v>
      </c>
      <c r="B103" s="20" t="str">
        <f>IF(A103="NEWCOD",IF(ISBLANK(G103),"renseigner le champ 'Nouveau taxon'",G103),VLOOKUP(A103,'Ref Taxo'!A:B,2,FALSE))</f>
        <v>Nostoc</v>
      </c>
      <c r="C103" s="21">
        <f>IF(A103="NEWCOD",IF(ISBLANK(H103),"NoCod",H103),VLOOKUP(A103,'Ref Taxo'!A:D,4,FALSE))</f>
        <v>1105</v>
      </c>
      <c r="D103" s="34">
        <v>0.01</v>
      </c>
      <c r="E103" s="89"/>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0.15</v>
      </c>
      <c r="E104" s="89"/>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0.55</v>
      </c>
      <c r="E105" s="89"/>
      <c r="F105" s="35" t="s">
        <v>2290</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v>0.01</v>
      </c>
      <c r="E106" s="89"/>
      <c r="F106" s="35" t="s">
        <v>5303</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1</v>
      </c>
      <c r="E107" s="89">
        <v>0.1</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0.2</v>
      </c>
      <c r="E108" s="89"/>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0.01</v>
      </c>
      <c r="E109" s="89"/>
      <c r="F109" s="35" t="s">
        <v>2290</v>
      </c>
      <c r="G109" s="79"/>
      <c r="H109" s="80"/>
    </row>
    <row r="110" spans="1:8" ht="15">
      <c r="A110" s="33" t="s">
        <v>172</v>
      </c>
      <c r="B110" s="20" t="str">
        <f>IF(A110="NEWCOD",IF(ISBLANK(G110),"renseigner le champ 'Nouveau taxon'",G110),VLOOKUP(A110,'Ref Taxo'!A:B,2,FALSE))</f>
        <v>Brachythecium rivulare</v>
      </c>
      <c r="C110" s="21">
        <f>IF(A110="NEWCOD",IF(ISBLANK(H110),"NoCod",H110),VLOOKUP(A110,'Ref Taxo'!A:D,4,FALSE))</f>
        <v>1260</v>
      </c>
      <c r="D110" s="34">
        <v>0.05</v>
      </c>
      <c r="E110" s="89"/>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89">
        <v>0.01</v>
      </c>
      <c r="F111" s="35" t="s">
        <v>2290</v>
      </c>
      <c r="G111" s="79"/>
      <c r="H111" s="80"/>
    </row>
    <row r="112" spans="1:8" ht="15">
      <c r="A112" s="33" t="s">
        <v>775</v>
      </c>
      <c r="B112" s="20" t="str">
        <f>IF(A112="NEWCOD",IF(ISBLANK(G112),"renseigner le champ 'Nouveau taxon'",G112),VLOOKUP(A112,'Ref Taxo'!A:B,2,FALSE))</f>
        <v>Fontinalis squamosa</v>
      </c>
      <c r="C112" s="21">
        <f>IF(A112="NEWCOD",IF(ISBLANK(H112),"NoCod",H112),VLOOKUP(A112,'Ref Taxo'!A:D,4,FALSE))</f>
        <v>1312</v>
      </c>
      <c r="D112" s="34">
        <v>0.01</v>
      </c>
      <c r="E112" s="89"/>
      <c r="F112" s="35" t="s">
        <v>2290</v>
      </c>
      <c r="G112" s="79"/>
      <c r="H112" s="80"/>
    </row>
    <row r="113" spans="1:8" ht="15">
      <c r="A113" s="33" t="s">
        <v>870</v>
      </c>
      <c r="B113" s="20" t="str">
        <f>IF(A113="NEWCOD",IF(ISBLANK(G113),"renseigner le champ 'Nouveau taxon'",G113),VLOOKUP(A113,'Ref Taxo'!A:B,2,FALSE))</f>
        <v>Hygroamblystegium fluviatile</v>
      </c>
      <c r="C113" s="21">
        <f>IF(A113="NEWCOD",IF(ISBLANK(H113),"NoCod",H113),VLOOKUP(A113,'Ref Taxo'!A:D,4,FALSE))</f>
        <v>1237</v>
      </c>
      <c r="D113" s="34">
        <v>0.01</v>
      </c>
      <c r="E113" s="89">
        <v>0.01</v>
      </c>
      <c r="F113" s="35" t="s">
        <v>2290</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0.01</v>
      </c>
      <c r="E114" s="89">
        <v>0.01</v>
      </c>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0.3</v>
      </c>
      <c r="E115" s="89">
        <v>0.01</v>
      </c>
      <c r="F115" s="35" t="s">
        <v>2290</v>
      </c>
      <c r="G115" s="79"/>
      <c r="H115" s="80"/>
    </row>
    <row r="116" spans="1:8" ht="15">
      <c r="A116" s="33" t="s">
        <v>28</v>
      </c>
      <c r="B116" s="20" t="str">
        <f>IF(A116="NEWCOD",IF(ISBLANK(G116),"renseigner le champ 'Nouveau taxon'",G116),VLOOKUP(A116,'Ref Taxo'!A:B,2,FALSE))</f>
        <v>Agrostis stolonifera</v>
      </c>
      <c r="C116" s="21">
        <f>IF(A116="NEWCOD",IF(ISBLANK(H116),"NoCod",H116),VLOOKUP(A116,'Ref Taxo'!A:D,4,FALSE))</f>
        <v>1543</v>
      </c>
      <c r="D116" s="34">
        <v>0.01</v>
      </c>
      <c r="E116" s="89"/>
      <c r="F116" s="35" t="s">
        <v>5303</v>
      </c>
      <c r="G116" s="79"/>
      <c r="H116" s="80"/>
    </row>
    <row r="117" spans="1:8" ht="15">
      <c r="A117" s="33" t="s">
        <v>283</v>
      </c>
      <c r="B117" s="20" t="str">
        <f>IF(A117="NEWCOD",IF(ISBLANK(G117),"renseigner le champ 'Nouveau taxon'",G117),VLOOKUP(A117,'Ref Taxo'!A:B,2,FALSE))</f>
        <v>Carex acuta</v>
      </c>
      <c r="C117" s="21">
        <f>IF(A117="NEWCOD",IF(ISBLANK(H117),"NoCod",H117),VLOOKUP(A117,'Ref Taxo'!A:D,4,FALSE))</f>
        <v>1467</v>
      </c>
      <c r="D117" s="34">
        <v>0.1</v>
      </c>
      <c r="E117" s="89"/>
      <c r="F117" s="35" t="s">
        <v>2290</v>
      </c>
      <c r="G117" s="79"/>
      <c r="H117" s="80"/>
    </row>
    <row r="118" spans="1:8" ht="15">
      <c r="A118" s="33" t="s">
        <v>617</v>
      </c>
      <c r="B118" s="20" t="str">
        <f>IF(A118="NEWCOD",IF(ISBLANK(G118),"renseigner le champ 'Nouveau taxon'",G118),VLOOKUP(A118,'Ref Taxo'!A:B,2,FALSE))</f>
        <v>Eleocharis palustris</v>
      </c>
      <c r="C118" s="21">
        <f>IF(A118="NEWCOD",IF(ISBLANK(H118),"NoCod",H118),VLOOKUP(A118,'Ref Taxo'!A:D,4,FALSE))</f>
        <v>1506</v>
      </c>
      <c r="D118" s="34">
        <v>0.01</v>
      </c>
      <c r="E118" s="89"/>
      <c r="F118" s="35" t="s">
        <v>2290</v>
      </c>
      <c r="G118" s="79"/>
      <c r="H118" s="80"/>
    </row>
    <row r="119" spans="1:8" ht="15">
      <c r="A119" s="33" t="s">
        <v>1132</v>
      </c>
      <c r="B119" s="20" t="str">
        <f>IF(A119="NEWCOD",IF(ISBLANK(G119),"renseigner le champ 'Nouveau taxon'",G119),VLOOKUP(A119,'Ref Taxo'!A:B,2,FALSE))</f>
        <v>Mentha aquatica</v>
      </c>
      <c r="C119" s="21">
        <f>IF(A119="NEWCOD",IF(ISBLANK(H119),"NoCod",H119),VLOOKUP(A119,'Ref Taxo'!A:D,4,FALSE))</f>
        <v>1791</v>
      </c>
      <c r="D119" s="34">
        <v>0.01</v>
      </c>
      <c r="E119" s="89"/>
      <c r="F119" s="35" t="s">
        <v>2290</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0.05</v>
      </c>
      <c r="E120" s="89"/>
      <c r="F120" s="35" t="s">
        <v>2290</v>
      </c>
      <c r="G120" s="79"/>
      <c r="H120" s="80"/>
    </row>
    <row r="121" spans="1:8" ht="15">
      <c r="A121" s="33" t="s">
        <v>1800</v>
      </c>
      <c r="B121" s="20" t="str">
        <f>IF(A121="NEWCOD",IF(ISBLANK(G121),"renseigner le champ 'Nouveau taxon'",G121),VLOOKUP(A121,'Ref Taxo'!A:B,2,FALSE))</f>
        <v>Scirpus sylvaticus</v>
      </c>
      <c r="C121" s="21">
        <f>IF(A121="NEWCOD",IF(ISBLANK(H121),"NoCod",H121),VLOOKUP(A121,'Ref Taxo'!A:D,4,FALSE))</f>
        <v>1525</v>
      </c>
      <c r="D121" s="34">
        <v>0.01</v>
      </c>
      <c r="E121" s="89"/>
      <c r="F121" s="35" t="s">
        <v>2290</v>
      </c>
      <c r="G121" s="79"/>
      <c r="H121" s="80"/>
    </row>
    <row r="122" spans="1:8" ht="15">
      <c r="A122" s="33" t="s">
        <v>1098</v>
      </c>
      <c r="B122" s="20" t="str">
        <f>IF(A122="NEWCOD",IF(ISBLANK(G122),"renseigner le champ 'Nouveau taxon'",G122),VLOOKUP(A122,'Ref Taxo'!A:B,2,FALSE))</f>
        <v>Lysimachia vulgaris</v>
      </c>
      <c r="C122" s="21">
        <f>IF(A122="NEWCOD",IF(ISBLANK(H122),"NoCod",H122),VLOOKUP(A122,'Ref Taxo'!A:D,4,FALSE))</f>
        <v>1887</v>
      </c>
      <c r="D122" s="34">
        <v>0.01</v>
      </c>
      <c r="E122" s="89"/>
      <c r="F122" s="35" t="s">
        <v>2290</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0.01</v>
      </c>
      <c r="E123" s="89"/>
      <c r="F123" s="35" t="s">
        <v>2290</v>
      </c>
      <c r="G123" s="79"/>
      <c r="H123" s="80"/>
    </row>
    <row r="124" spans="1:8" ht="15">
      <c r="A124" s="33" t="s">
        <v>4455</v>
      </c>
      <c r="B124" s="20" t="str">
        <f>IF(A124="NEWCOD",IF(ISBLANK(G124),"renseigner le champ 'Nouveau taxon'",G124),VLOOKUP(A124,'Ref Taxo'!A:B,2,FALSE))</f>
        <v>Ranunculus penicillatus var. penicillatus</v>
      </c>
      <c r="C124" s="21">
        <f>IF(A124="NEWCOD",IF(ISBLANK(H124),"NoCod",H124),VLOOKUP(A124,'Ref Taxo'!A:D,4,FALSE))</f>
        <v>19976</v>
      </c>
      <c r="D124" s="34">
        <v>0.1</v>
      </c>
      <c r="E124" s="89"/>
      <c r="F124" s="35" t="s">
        <v>2290</v>
      </c>
      <c r="G124" s="79"/>
      <c r="H124" s="80"/>
    </row>
    <row r="125" spans="1:8" ht="15">
      <c r="A125" s="33" t="s">
        <v>663</v>
      </c>
      <c r="B125" s="20" t="str">
        <f>IF(A125="NEWCOD",IF(ISBLANK(G125),"renseigner le champ 'Nouveau taxon'",G125),VLOOKUP(A125,'Ref Taxo'!A:B,2,FALSE))</f>
        <v>Equisetum fluviatile</v>
      </c>
      <c r="C125" s="21">
        <f>IF(A125="NEWCOD",IF(ISBLANK(H125),"NoCod",H125),VLOOKUP(A125,'Ref Taxo'!A:D,4,FALSE))</f>
        <v>1385</v>
      </c>
      <c r="D125" s="34">
        <v>0.01</v>
      </c>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2022-05-11T15:06:11Z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