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<sst xmlns="http://schemas.openxmlformats.org/spreadsheetml/2006/main" count="6472" uniqueCount="5304">
  <si>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</si>
  <si>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</si>
  <si>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</si>
  <si>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</si>
  <si>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</si>
  <si>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</si>
  <si>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</si>
  <si>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</si>
  <si>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</si>
  <si>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</si>
  <si>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</si>
  <si>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</si>
  <si>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</si>
  <si>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</si>
  <si>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</si>
  <si>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</si>
  <si>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</si>
  <si>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</si>
  <si>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</si>
  <si>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</si>
  <si>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</si>
  <si>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</si>
  <si>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</si>
  <si>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</si>
  <si>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</si>
  <si>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</si>
  <si>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</si>
  <si>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</si>
  <si>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</si>
  <si>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</si>
  <si>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</si>
  <si>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</si>
  <si>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</si>
  <si>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</si>
  <si>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</si>
  <si>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</si>
  <si>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</si>
  <si>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</si>
  <si>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</si>
  <si>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</si>
  <si>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</si>
  <si>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</si>
  <si>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</si>
  <si>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</si>
  <si>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</si>
  <si>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</si>
  <si>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</si>
  <si>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</si>
  <si>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</si>
  <si>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</si>
  <si>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</si>
  <si>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</si>
  <si>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</si>
  <si>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</si>
  <si>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</si>
  <si>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</si>
  <si>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</si>
  <si>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</si>
  <si>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</si>
  <si>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</si>
  <si>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</si>
  <si>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</si>
  <si>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</si>
  <si>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</si>
  <si>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</si>
  <si>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</si>
  <si>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</si>
  <si>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</si>
  <si>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</si>
  <si>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</si>
  <si>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</si>
  <si>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</si>
  <si>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</si>
  <si>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</si>
  <si>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</si>
  <si>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</si>
  <si>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</si>
  <si>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</si>
  <si>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</si>
  <si>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</si>
  <si>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</si>
  <si>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</si>
  <si>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</si>
  <si>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</si>
  <si>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</si>
  <si>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</si>
  <si>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</si>
  <si>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</si>
  <si>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</si>
  <si>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</si>
  <si>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</si>
  <si>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</si>
  <si>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</si>
  <si>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</si>
  <si>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</si>
  <si>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</si>
  <si>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</si>
  <si>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</si>
  <si>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</si>
  <si>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</si>
  <si>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</si>
  <si>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</si>
  <si>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</si>
  <si>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</si>
  <si>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</si>
  <si>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</si>
  <si>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</si>
  <si>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</si>
  <si>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</si>
  <si>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</si>
  <si>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</si>
  <si>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</si>
  <si>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</si>
  <si>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</si>
  <si>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</si>
  <si>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</si>
  <si>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</si>
  <si>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</si>
  <si>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</si>
  <si>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</si>
  <si>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</si>
  <si>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</si>
  <si>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</si>
  <si>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</si>
  <si>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</si>
  <si>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</si>
  <si>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</si>
  <si>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</si>
  <si>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</si>
  <si>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</si>
  <si>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</si>
  <si>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</si>
  <si>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</si>
  <si>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</si>
  <si>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</si>
  <si>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</si>
  <si>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</si>
  <si>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</si>
  <si>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</si>
  <si>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</si>
  <si>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</si>
  <si>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</si>
  <si>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</si>
  <si>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</si>
  <si>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</si>
  <si>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</si>
  <si>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</si>
  <si>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</si>
  <si>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</si>
  <si>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</si>
  <si>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</si>
  <si>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</si>
  <si>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</si>
  <si>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</si>
  <si>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</si>
  <si>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</si>
  <si>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</si>
  <si>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</si>
  <si>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</si>
  <si>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</si>
  <si>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</si>
  <si>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</si>
  <si>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</si>
  <si>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</si>
  <si>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</si>
  <si>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</si>
  <si>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</si>
  <si>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</si>
  <si>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</si>
  <si>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</si>
  <si>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</si>
  <si>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</si>
  <si>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</si>
  <si>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</si>
  <si>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</si>
  <si>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</si>
  <si>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</si>
  <si>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</si>
  <si>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</si>
  <si>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</si>
  <si>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</si>
  <si>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</si>
  <si>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</si>
  <si>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</si>
  <si>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</si>
  <si>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</si>
  <si>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</si>
  <si>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</si>
  <si>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</si>
  <si>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</si>
  <si>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</si>
  <si>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</si>
  <si>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</si>
  <si>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</si>
  <si>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</si>
  <si>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</si>
  <si>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</si>
  <si>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</si>
  <si>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</si>
  <si>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</si>
  <si>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</si>
  <si>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</si>
  <si>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</si>
  <si>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</si>
  <si>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</si>
  <si>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</si>
  <si>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</si>
  <si>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</si>
  <si>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</si>
  <si>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</si>
  <si>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</si>
  <si>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</si>
  <si>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</si>
  <si>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</si>
  <si>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</si>
  <si>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</si>
  <si>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</si>
  <si>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</si>
  <si>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</si>
  <si>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</si>
  <si>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</si>
  <si>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</si>
  <si>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</si>
  <si>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</si>
  <si>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</si>
  <si>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</si>
  <si>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</si>
  <si>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</si>
  <si>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</si>
  <si>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</si>
  <si>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</si>
  <si>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</si>
  <si>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</si>
  <si>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</si>
  <si>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</si>
  <si>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</si>
  <si>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</si>
  <si>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</si>
  <si>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</si>
  <si>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</si>
  <si>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</si>
  <si>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</si>
  <si>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</si>
  <si>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</si>
  <si>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</si>
  <si>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</si>
  <si>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</si>
  <si>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</si>
  <si>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</si>
  <si>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</si>
  <si>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</si>
  <si>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</si>
  <si>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</si>
  <si>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</si>
  <si>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</si>
  <si>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</si>
  <si>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</si>
  <si>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</si>
  <si>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</si>
  <si>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</si>
  <si>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</si>
  <si>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</si>
  <si>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</si>
  <si>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</si>
  <si>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</si>
  <si>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</si>
  <si>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</si>
  <si>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</si>
  <si>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</si>
  <si>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</si>
  <si>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</si>
  <si>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</si>
  <si>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</si>
  <si>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</si>
  <si>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</si>
  <si>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</si>
  <si>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</si>
  <si>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</si>
  <si>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</si>
  <si>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</si>
  <si>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</si>
  <si>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</si>
  <si>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</si>
  <si>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</si>
  <si>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</si>
  <si>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</si>
  <si>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</si>
  <si>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</si>
  <si>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</si>
  <si>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</si>
  <si>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</si>
  <si>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</si>
  <si>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</si>
  <si>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</si>
  <si>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</si>
  <si>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</si>
  <si>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</si>
  <si>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</si>
  <si>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</si>
  <si>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</si>
  <si>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</si>
  <si>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</si>
  <si>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</si>
  <si>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</si>
  <si>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</si>
  <si>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</si>
  <si>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</si>
  <si>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</si>
  <si>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</si>
  <si>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</si>
  <si>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</si>
  <si>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</si>
  <si>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</si>
  <si>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</si>
  <si>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</si>
  <si>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</si>
  <si>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</si>
  <si>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</si>
  <si>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</si>
  <si>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</si>
  <si>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</si>
  <si>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</si>
  <si>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</si>
  <si>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</si>
  <si>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</si>
  <si>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</si>
  <si>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</si>
  <si>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</si>
  <si>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</si>
  <si>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</si>
  <si>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</si>
  <si>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</si>
  <si>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</si>
  <si>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</si>
  <si>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</si>
  <si>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</si>
  <si>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</si>
  <si>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</si>
  <si>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</si>
  <si>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</si>
  <si>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</si>
  <si>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</si>
  <si>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</si>
  <si>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</si>
  <si>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</si>
  <si>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</si>
  <si>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</si>
  <si>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</si>
  <si>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</si>
  <si>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</si>
  <si>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</si>
  <si>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</si>
  <si>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</si>
  <si>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</si>
  <si>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</si>
  <si>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</si>
  <si>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</si>
  <si>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</si>
  <si>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</si>
  <si>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</si>
  <si>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</si>
  <si>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</si>
  <si>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</si>
  <si>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</si>
  <si>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</si>
  <si>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</si>
  <si>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</si>
  <si>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</si>
  <si>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</si>
  <si>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</si>
  <si>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</si>
  <si>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</si>
  <si>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</si>
  <si>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</si>
  <si>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</si>
  <si>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</si>
  <si>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</si>
  <si>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</si>
  <si>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</si>
  <si>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</si>
  <si>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</si>
  <si>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</si>
  <si>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</si>
  <si>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</si>
  <si>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</si>
  <si>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</si>
  <si>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</si>
  <si>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</si>
  <si>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</si>
  <si>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</si>
  <si>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</si>
  <si>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</si>
  <si>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</si>
  <si>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</si>
  <si>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</si>
  <si>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</si>
  <si>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</si>
  <si>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</si>
  <si>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</si>
  <si>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</si>
  <si>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</si>
  <si>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</si>
  <si>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</si>
  <si>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</si>
  <si>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</si>
  <si>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</si>
  <si>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</si>
  <si>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</si>
  <si>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</si>
  <si>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</si>
  <si>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</si>
  <si>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</si>
  <si>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</si>
  <si>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</si>
  <si>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</si>
  <si>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</si>
  <si>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</si>
  <si>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</si>
  <si>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</si>
  <si>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</si>
  <si>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</si>
  <si>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</si>
  <si>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</si>
  <si>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</si>
  <si>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</si>
  <si>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</si>
  <si>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</si>
  <si>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</si>
  <si>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</si>
  <si>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</si>
  <si>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</si>
  <si>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</si>
  <si>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</si>
  <si>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</si>
  <si>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</si>
  <si>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</si>
  <si>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</si>
  <si>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</si>
  <si>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</si>
  <si>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</si>
  <si>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</si>
  <si>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</si>
  <si>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</si>
  <si>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</si>
  <si>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</si>
  <si>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</si>
  <si>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</si>
  <si>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</si>
  <si>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</si>
  <si>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</si>
  <si>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</si>
  <si>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</si>
  <si>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</si>
  <si>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</si>
  <si>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</si>
  <si>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</si>
  <si>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</si>
  <si>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</si>
  <si>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</si>
  <si>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</si>
  <si>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</si>
  <si>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</si>
  <si>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</si>
  <si>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</si>
  <si>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</si>
  <si>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</si>
  <si>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</si>
  <si>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</si>
  <si>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</si>
  <si>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</si>
  <si>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</si>
  <si>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</si>
  <si>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</si>
  <si>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</si>
  <si>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</si>
  <si>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</si>
  <si>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</si>
  <si>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</si>
  <si>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</si>
  <si>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</si>
  <si>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</si>
  <si>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</si>
  <si>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</si>
  <si>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</si>
  <si>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</si>
  <si>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</si>
  <si>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</si>
  <si>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</si>
  <si>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</si>
  <si>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</si>
  <si>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</si>
  <si>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</si>
  <si>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</si>
  <si>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</si>
  <si>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</si>
  <si>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</si>
  <si>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</si>
  <si>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</si>
  <si>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</si>
  <si>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</si>
  <si>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</si>
  <si>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</si>
  <si>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</si>
  <si>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</si>
  <si>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</si>
  <si>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</si>
  <si>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</si>
  <si>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</si>
  <si>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</si>
  <si>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</si>
  <si>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</si>
  <si>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</si>
  <si>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</si>
  <si>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</si>
  <si>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</si>
  <si>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</si>
  <si>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</si>
  <si>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</si>
  <si>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</si>
  <si>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</si>
  <si>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</si>
  <si>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</si>
  <si>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</si>
  <si>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</si>
  <si>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</si>
  <si>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</si>
  <si>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</si>
  <si>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</si>
  <si>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</si>
  <si>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</si>
  <si>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</si>
  <si>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</si>
  <si>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</si>
  <si>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</si>
  <si>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</si>
  <si>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</si>
  <si>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</si>
  <si>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</si>
  <si>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</si>
  <si>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</si>
  <si>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</si>
  <si>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</si>
  <si>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</si>
  <si>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</si>
  <si>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</si>
  <si>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</si>
  <si>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</si>
  <si>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</si>
  <si>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</si>
  <si>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</si>
  <si>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</si>
  <si>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</si>
  <si>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</si>
  <si>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</si>
  <si>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</si>
  <si>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</si>
  <si>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</si>
  <si>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</si>
  <si>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</si>
  <si>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</si>
  <si>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</si>
  <si>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</si>
  <si>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</si>
  <si>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</si>
  <si>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</si>
  <si>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</si>
  <si>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</si>
  <si>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</si>
  <si>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</si>
  <si>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</si>
  <si>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</si>
  <si>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</si>
  <si>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</si>
  <si>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</si>
  <si>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</si>
  <si>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</si>
  <si>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</si>
  <si>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</si>
  <si>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</si>
  <si>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</si>
  <si>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</si>
  <si>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</si>
  <si>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</si>
  <si>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</si>
  <si>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</si>
  <si>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</si>
  <si>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</si>
  <si>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</si>
  <si>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</si>
  <si>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</si>
  <si>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</si>
  <si>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</si>
  <si>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</si>
  <si>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</si>
  <si>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</si>
  <si>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</si>
  <si>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</si>
  <si>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</si>
  <si>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</si>
  <si>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</si>
  <si>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</si>
  <si>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</si>
  <si>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</si>
  <si>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</si>
  <si>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</si>
  <si>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</si>
  <si>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</si>
  <si>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</si>
  <si>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</si>
  <si>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</si>
  <si>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</si>
  <si>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</si>
  <si>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</si>
  <si>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</si>
  <si>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</si>
  <si>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</si>
  <si>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</si>
  <si>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</si>
  <si>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</si>
  <si>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</si>
  <si>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</si>
  <si>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</si>
  <si>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</si>
  <si>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</si>
  <si>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</si>
  <si>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</si>
  <si>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</si>
  <si>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</si>
  <si>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</si>
  <si>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</si>
  <si>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</si>
  <si>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</si>
  <si>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</si>
  <si>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</si>
  <si>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</si>
  <si>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</si>
  <si>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</si>
  <si>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</si>
  <si>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</si>
  <si>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</si>
  <si>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</si>
  <si>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</si>
  <si>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</si>
  <si>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</si>
  <si>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</si>
  <si>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</si>
  <si>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</si>
  <si>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</si>
  <si>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</si>
  <si>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</si>
  <si>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</si>
  <si>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</si>
  <si>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</si>
  <si>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</si>
  <si>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</si>
  <si>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</si>
  <si>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</si>
  <si>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</si>
  <si>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</si>
  <si>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</si>
  <si>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</si>
  <si>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</si>
  <si>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</si>
  <si>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</si>
  <si>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</si>
  <si>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</si>
  <si>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</si>
  <si>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</si>
  <si>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</si>
  <si>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</si>
  <si>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</si>
  <si>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</si>
  <si>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</si>
  <si>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</si>
  <si>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</si>
  <si>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</si>
  <si>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</si>
  <si>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</si>
  <si>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</si>
  <si>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</si>
  <si>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</si>
  <si>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</si>
  <si>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</si>
  <si>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</si>
  <si>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</si>
  <si>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</si>
  <si>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</si>
  <si>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</si>
  <si>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</si>
  <si>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</si>
  <si>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</si>
  <si>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</si>
  <si>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</si>
  <si>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</si>
  <si>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</si>
  <si>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</si>
  <si>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</si>
  <si>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</si>
  <si>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</si>
  <si>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</si>
  <si>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</si>
  <si>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</si>
  <si>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</si>
  <si>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</si>
  <si>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</si>
  <si>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</si>
  <si>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</si>
  <si>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</si>
  <si>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</si>
  <si>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</si>
  <si>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</si>
  <si>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</si>
  <si>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</si>
  <si>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</si>
  <si>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</si>
  <si>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</si>
  <si>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</si>
  <si>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</si>
  <si>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</si>
  <si>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</si>
  <si>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</si>
  <si>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</si>
  <si>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</si>
  <si>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</si>
  <si>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</si>
  <si>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</si>
  <si>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</si>
  <si>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</si>
  <si>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</si>
  <si>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</si>
  <si>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</si>
  <si>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</si>
  <si>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</si>
  <si>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</si>
  <si>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</si>
  <si>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</si>
  <si>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</si>
  <si>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</si>
  <si>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</si>
  <si>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</si>
  <si>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</si>
  <si>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</si>
  <si>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</si>
  <si>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</si>
  <si>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</si>
  <si>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</si>
  <si>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</si>
  <si>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</si>
  <si>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</si>
  <si>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</si>
  <si>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</si>
  <si>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</si>
  <si>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</si>
  <si>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</si>
  <si>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</si>
  <si>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</si>
  <si>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</si>
  <si>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</si>
  <si>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</si>
  <si>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</si>
  <si>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</si>
  <si>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</si>
  <si>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</si>
  <si>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</si>
  <si>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</si>
  <si>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</si>
  <si>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</si>
  <si>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</si>
  <si>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</si>
  <si>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</si>
  <si>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</si>
  <si>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</si>
  <si>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</si>
  <si>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</si>
  <si>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</si>
  <si>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</si>
  <si>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</si>
  <si>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</si>
  <si>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</si>
  <si>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</si>
  <si>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</si>
  <si>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</si>
  <si>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</si>
  <si>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</si>
  <si>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</si>
  <si>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</si>
  <si>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</si>
  <si>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</si>
  <si>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</si>
  <si>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</si>
  <si>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</si>
  <si>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</si>
  <si>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</si>
  <si>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</si>
  <si>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</si>
  <si>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</si>
  <si>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</si>
  <si>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</si>
  <si>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</si>
  <si>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</si>
  <si>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</si>
  <si>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</si>
  <si>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</si>
  <si>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</si>
  <si>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</si>
  <si>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</si>
  <si>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</si>
  <si>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</si>
  <si>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</si>
  <si>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</si>
  <si>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</si>
  <si>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</si>
  <si>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</si>
  <si>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</si>
  <si>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</si>
  <si>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</si>
  <si>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</si>
  <si>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</si>
  <si>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</si>
  <si>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</si>
  <si>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</si>
  <si>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</si>
  <si>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</si>
  <si>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</si>
  <si>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</si>
  <si>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</si>
  <si>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</si>
  <si>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</si>
  <si>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</si>
  <si>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</si>
  <si>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</si>
  <si>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</si>
  <si>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</si>
  <si>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</si>
  <si>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</si>
  <si>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</si>
  <si>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</si>
  <si>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</si>
  <si>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</si>
  <si>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</si>
  <si>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</si>
  <si>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</si>
  <si>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</si>
  <si>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</si>
  <si>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</si>
  <si>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</si>
  <si>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</si>
  <si>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</si>
  <si>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</si>
  <si>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</si>
  <si>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</si>
  <si>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</si>
  <si>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</si>
  <si>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</si>
  <si>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</si>
  <si>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</si>
  <si>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</si>
  <si>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</si>
  <si>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</si>
  <si>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</si>
  <si>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</si>
  <si>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</si>
  <si>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</si>
  <si>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</si>
  <si>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</si>
  <si>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</si>
  <si>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</si>
  <si>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</si>
  <si>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</si>
  <si>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</si>
  <si>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</si>
  <si>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</si>
  <si>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</si>
  <si>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</si>
  <si>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</si>
  <si>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</si>
  <si>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</si>
  <si>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</si>
  <si>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</si>
  <si>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</si>
  <si>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</si>
  <si>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</si>
  <si>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</si>
  <si>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</si>
  <si>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</si>
  <si>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</si>
  <si>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</si>
  <si>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</si>
  <si>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</si>
  <si>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</si>
  <si>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</si>
  <si>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</si>
  <si>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</si>
  <si>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</si>
  <si>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</si>
  <si>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</si>
  <si>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</si>
  <si>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</si>
  <si>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</si>
  <si>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</si>
  <si>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</si>
  <si>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</si>
  <si>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</si>
  <si>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</si>
  <si>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</si>
  <si>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</si>
  <si>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</si>
  <si>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</si>
  <si>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</si>
  <si>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</si>
  <si>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</si>
  <si>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</si>
  <si>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</si>
  <si>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</si>
  <si>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</si>
  <si>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</si>
  <si>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</si>
  <si>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</si>
  <si>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</si>
  <si>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</si>
  <si>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</si>
  <si>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</si>
  <si>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</si>
  <si>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</si>
  <si>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</si>
  <si>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</si>
  <si>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</si>
  <si>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</si>
  <si>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</si>
  <si>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</si>
  <si>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</si>
  <si>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</si>
  <si>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</si>
  <si>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</si>
  <si>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</si>
  <si>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</si>
  <si>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</si>
  <si>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</si>
  <si>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</si>
  <si>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</si>
  <si>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</si>
  <si>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</si>
  <si>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</si>
  <si>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</si>
  <si>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</si>
  <si>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</si>
  <si>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</si>
  <si>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</si>
  <si>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</si>
  <si>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</si>
  <si>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</si>
  <si>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</si>
  <si>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</si>
  <si>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</si>
  <si>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</si>
  <si>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</si>
  <si>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</si>
  <si>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</si>
  <si>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</si>
  <si>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</si>
  <si>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</si>
  <si>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</si>
  <si>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</si>
  <si>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</si>
  <si>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</si>
  <si>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</si>
  <si>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</si>
  <si>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</si>
  <si>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</si>
  <si>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</si>
  <si>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</si>
  <si>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</si>
  <si>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</si>
  <si>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</si>
  <si>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</si>
  <si>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</si>
  <si>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</si>
  <si>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</si>
  <si>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</si>
  <si>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</si>
  <si>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</si>
  <si>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</si>
  <si>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</si>
  <si>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</si>
  <si>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</si>
  <si>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</si>
  <si>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</si>
  <si>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</si>
  <si>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</si>
  <si>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</si>
  <si>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</si>
  <si>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</si>
  <si>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</si>
  <si>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</si>
  <si>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</si>
  <si>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</si>
  <si>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</si>
  <si>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</si>
  <si>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</si>
  <si>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</si>
  <si>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</si>
  <si>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</si>
  <si>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</si>
  <si>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</si>
  <si>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</si>
  <si>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</si>
  <si>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</si>
  <si>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</si>
  <si>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</si>
  <si>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</si>
  <si>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</si>
  <si>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</si>
  <si>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</si>
  <si>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</si>
  <si>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</si>
  <si>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</si>
  <si>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</si>
  <si>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</si>
  <si>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</si>
  <si>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</si>
  <si>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</si>
  <si>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</si>
  <si>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</si>
  <si>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</si>
  <si>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</si>
  <si>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</si>
  <si>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</si>
  <si>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</si>
  <si>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</si>
  <si>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</si>
  <si>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</si>
  <si>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</si>
  <si>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</si>
  <si>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</si>
  <si>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</si>
  <si>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</si>
  <si>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</si>
  <si>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</si>
  <si>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</si>
  <si>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</si>
  <si>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</si>
  <si>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</si>
  <si>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</si>
  <si>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</si>
  <si>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</si>
  <si>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</si>
  <si>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</si>
  <si>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</si>
  <si>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</si>
  <si>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</si>
  <si>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</si>
  <si>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</si>
  <si>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</si>
  <si>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</si>
  <si>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</si>
  <si>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</si>
  <si>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</si>
  <si>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</si>
  <si>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</si>
  <si>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</si>
  <si>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</si>
  <si>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</si>
  <si>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</si>
  <si>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</si>
  <si>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</si>
  <si>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</si>
  <si>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</si>
  <si>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</si>
  <si>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</si>
  <si>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</si>
  <si>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</si>
  <si>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</si>
  <si>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</si>
  <si>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</si>
  <si>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</si>
  <si>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</si>
  <si>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</si>
  <si>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</si>
  <si>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</si>
  <si>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</si>
  <si>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</si>
  <si>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</si>
  <si>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</si>
  <si>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</si>
  <si>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</si>
  <si>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</si>
  <si>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</si>
  <si>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</si>
  <si>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</si>
  <si>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</si>
  <si>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</si>
  <si>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</si>
  <si>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</si>
  <si>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</si>
  <si>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</si>
  <si>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</si>
  <si>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</si>
  <si>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</si>
  <si>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</si>
  <si>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</si>
  <si>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</si>
  <si>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</si>
  <si>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</si>
  <si>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</si>
  <si>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</si>
  <si>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</si>
  <si>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</si>
  <si>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</si>
  <si>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</si>
  <si>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</si>
  <si>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</si>
  <si>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</si>
  <si>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</si>
  <si>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</si>
  <si>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</si>
  <si>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</si>
  <si>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</si>
  <si>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</si>
  <si>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</si>
  <si>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</si>
  <si>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</si>
  <si>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</si>
  <si>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</si>
  <si>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</si>
  <si>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</si>
  <si>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</si>
  <si>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</si>
  <si>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</si>
  <si>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</si>
  <si>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</si>
  <si>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</si>
  <si>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</si>
  <si>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</si>
  <si>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</si>
  <si>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</si>
  <si>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</si>
  <si>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</si>
  <si>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</si>
  <si>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</si>
  <si>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</si>
  <si>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</si>
  <si>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</si>
  <si>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</si>
  <si>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</si>
  <si>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</si>
  <si>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</si>
  <si>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</si>
  <si>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</si>
  <si>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</si>
  <si>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</si>
  <si>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</si>
  <si>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</si>
  <si>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</si>
  <si>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</si>
  <si>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</si>
  <si>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</si>
  <si>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</si>
  <si>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</si>
  <si>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</si>
  <si>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</si>
  <si>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</si>
  <si>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</si>
  <si>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</si>
  <si>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</si>
  <si>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</si>
  <si>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</si>
  <si>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</si>
  <si>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</si>
  <si>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</si>
  <si>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</si>
  <si>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</si>
  <si>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</si>
  <si>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</si>
  <si>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</si>
  <si>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</si>
  <si>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</si>
  <si>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</si>
  <si>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</si>
  <si>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</si>
  <si>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</si>
  <si>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</si>
  <si>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</si>
  <si>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</si>
  <si>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</si>
  <si>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</si>
  <si>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</si>
  <si>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</si>
  <si>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</si>
  <si>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</si>
  <si>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</si>
  <si>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</si>
  <si>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</si>
  <si>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</si>
  <si>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</si>
  <si>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</si>
  <si>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</si>
  <si>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</si>
  <si>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</si>
  <si>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</si>
  <si>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</si>
  <si>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</si>
  <si>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</si>
  <si>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</si>
  <si>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</si>
  <si>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</si>
  <si>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</si>
  <si>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</si>
  <si>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</si>
  <si>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</si>
  <si>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</si>
  <si>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</si>
  <si>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</si>
  <si>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</si>
  <si>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</si>
  <si>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</si>
  <si>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</si>
  <si>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</si>
  <si>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</si>
  <si>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</si>
  <si>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</si>
  <si>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</si>
  <si>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</si>
  <si>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</si>
  <si>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</si>
  <si>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</si>
  <si>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</si>
  <si>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</si>
  <si>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</si>
  <si>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</si>
  <si>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</si>
  <si>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</si>
  <si>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</si>
  <si>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</si>
  <si>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</si>
  <si>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</si>
  <si>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</si>
  <si>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</si>
  <si>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</si>
  <si>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</si>
  <si>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</si>
  <si>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</si>
  <si>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</si>
  <si>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</si>
  <si>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</si>
  <si>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</si>
  <si>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</si>
  <si>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</si>
  <si>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</si>
  <si>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</si>
  <si>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</si>
  <si>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</si>
  <si>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</si>
  <si>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</si>
  <si>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</si>
  <si>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</si>
  <si>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</si>
  <si>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</si>
  <si>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</si>
  <si>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</si>
  <si>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</si>
  <si>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</si>
  <si>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</si>
  <si>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</si>
  <si>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</si>
  <si>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</si>
  <si>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</si>
  <si>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</si>
  <si>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</si>
  <si>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</si>
  <si>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</si>
  <si>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</si>
  <si>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</si>
  <si>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</si>
  <si>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</si>
  <si>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</si>
  <si>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</si>
  <si>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</si>
  <si>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</si>
  <si>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</si>
  <si>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</si>
  <si>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</si>
  <si>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</si>
  <si>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</si>
  <si>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</si>
  <si>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</si>
  <si>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</si>
  <si>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</si>
  <si>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</si>
  <si>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</si>
  <si>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</si>
  <si>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</si>
  <si>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</si>
  <si>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</si>
  <si>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</si>
  <si>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</si>
  <si>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</si>
  <si>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</si>
  <si>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</si>
  <si>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</si>
  <si>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</si>
  <si>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</si>
  <si>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</si>
  <si>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</si>
  <si>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</si>
  <si>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</si>
  <si>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</si>
  <si>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</si>
  <si>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</si>
  <si>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</si>
  <si>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</si>
  <si>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</si>
  <si>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</si>
  <si>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</si>
  <si>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</si>
  <si>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</si>
  <si>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</si>
  <si>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</si>
  <si>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</si>
  <si>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</si>
  <si>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</si>
  <si>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</si>
  <si>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</si>
  <si>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</si>
  <si>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</si>
  <si>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</si>
  <si>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</si>
  <si>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</si>
  <si>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</si>
  <si>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</si>
  <si>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</si>
  <si>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</si>
  <si>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</si>
  <si>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</si>
  <si>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</si>
  <si>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</si>
  <si>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</si>
  <si>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</si>
  <si>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</si>
  <si>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</si>
  <si>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</si>
  <si>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</si>
  <si>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</si>
  <si>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</si>
  <si>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</si>
  <si>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</si>
  <si>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</si>
  <si>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</si>
  <si>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</si>
  <si>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</si>
  <si>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</si>
  <si>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</si>
  <si>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</si>
  <si>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</si>
  <si>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</si>
  <si>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</si>
  <si>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</si>
  <si>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</si>
  <si>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</si>
  <si>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</si>
  <si>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</si>
  <si>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</si>
  <si>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</si>
  <si>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</si>
  <si>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</si>
  <si>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</si>
  <si>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</si>
  <si>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</si>
  <si>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</si>
  <si>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</si>
  <si>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</si>
  <si>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</si>
  <si>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</si>
  <si>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</si>
  <si>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</si>
  <si>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</si>
  <si>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</si>
  <si>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</si>
  <si>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</si>
  <si>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</si>
  <si>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</si>
  <si>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</si>
  <si>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</si>
  <si>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</si>
  <si>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</si>
  <si>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</si>
  <si>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</si>
  <si>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</si>
  <si>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</si>
  <si>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</si>
  <si>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</si>
  <si>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</si>
  <si>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</si>
  <si>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</si>
  <si>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</si>
  <si>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</si>
  <si>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</si>
  <si>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</si>
  <si>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</si>
  <si>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</si>
  <si>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</si>
  <si>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</si>
  <si>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</si>
  <si>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</si>
  <si>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</si>
  <si>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</si>
  <si>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</si>
  <si>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</si>
  <si>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</si>
  <si>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</si>
  <si>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</si>
  <si>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</si>
  <si>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</si>
  <si>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</si>
  <si>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</si>
  <si>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</si>
  <si>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</si>
  <si>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</si>
  <si>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</si>
  <si>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</si>
  <si>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</si>
  <si>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</si>
  <si>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</si>
  <si>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</si>
  <si>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</si>
  <si>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</si>
  <si>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</si>
  <si>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</si>
  <si>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</si>
  <si>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</si>
  <si>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</si>
  <si>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</si>
  <si>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</si>
  <si>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</si>
  <si>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</si>
  <si>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</si>
  <si>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</si>
  <si>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</si>
  <si>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</si>
  <si>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</si>
  <si>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</si>
  <si>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</si>
  <si>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</si>
  <si>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</si>
  <si>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</si>
  <si>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</si>
  <si>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</si>
  <si>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</si>
  <si>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</si>
  <si>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</si>
  <si>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</si>
  <si>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</si>
  <si>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</si>
  <si>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</si>
  <si>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</si>
  <si>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</si>
  <si>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</si>
  <si>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</si>
  <si>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</si>
  <si>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</si>
  <si>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</si>
  <si>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</si>
  <si>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</si>
  <si>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</si>
  <si>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</si>
  <si>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</si>
  <si>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</si>
  <si>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</si>
  <si>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</si>
  <si>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</si>
  <si>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</si>
  <si>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</si>
  <si>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</si>
  <si>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</si>
  <si>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</si>
  <si>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</si>
  <si>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</si>
  <si>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</si>
  <si>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</si>
  <si>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</si>
  <si>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</si>
  <si>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</si>
  <si>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</si>
  <si>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</si>
  <si>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</si>
  <si>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</si>
  <si>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</si>
  <si>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</si>
  <si>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</si>
  <si>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</si>
  <si>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</si>
  <si>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</si>
  <si>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</si>
  <si>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</si>
  <si>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</si>
  <si>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</si>
  <si>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</si>
  <si>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</si>
  <si>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</si>
  <si>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</si>
  <si>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</si>
  <si>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</si>
  <si>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</si>
  <si>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</si>
  <si>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</si>
  <si>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</si>
  <si>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</si>
  <si>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</si>
  <si>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</si>
  <si>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</si>
  <si>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</si>
  <si>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</si>
  <si>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</si>
  <si>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</si>
  <si>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</si>
  <si>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</si>
  <si>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</si>
  <si>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</si>
  <si>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</si>
  <si>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</si>
  <si>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</si>
  <si>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</si>
  <si>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</si>
  <si>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</si>
  <si>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</si>
  <si>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</si>
  <si>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</si>
  <si>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</si>
  <si>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</si>
  <si>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</si>
  <si>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</si>
  <si>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</si>
  <si>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</si>
  <si>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</si>
  <si>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</si>
  <si>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</si>
  <si>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</si>
  <si>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</si>
  <si>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</si>
  <si>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</si>
  <si>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</si>
  <si>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</si>
  <si>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</si>
  <si>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</si>
  <si>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</si>
  <si>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</si>
  <si>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</si>
  <si>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</si>
  <si>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</si>
  <si>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</si>
  <si>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</si>
  <si>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</si>
  <si>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</si>
  <si>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</si>
  <si>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</si>
  <si>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</si>
  <si>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</si>
  <si>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</si>
  <si>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</si>
  <si>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</si>
  <si>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</si>
  <si>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</si>
  <si>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</si>
  <si>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</si>
  <si>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</si>
  <si>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</si>
  <si>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</si>
  <si>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</si>
  <si>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</si>
  <si>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</si>
  <si>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</si>
  <si>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</si>
  <si>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</si>
  <si>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</si>
  <si>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</si>
  <si>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</si>
  <si>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</si>
  <si>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</si>
  <si>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</si>
  <si>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</si>
  <si>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</si>
  <si>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</si>
  <si>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</si>
  <si>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</si>
  <si>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</si>
  <si>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</si>
  <si>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</si>
  <si>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</si>
  <si>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</si>
  <si>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</si>
  <si>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</si>
  <si>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</si>
  <si>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</si>
  <si>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</si>
  <si>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</si>
  <si>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</si>
  <si>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</si>
  <si>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</si>
  <si>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</si>
  <si>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</si>
  <si>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</si>
  <si>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</si>
  <si>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</si>
  <si>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</si>
  <si>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</si>
  <si>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</si>
  <si>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</si>
  <si>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</si>
  <si>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</si>
  <si>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</si>
  <si>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</si>
  <si>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</si>
  <si>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</si>
  <si>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</si>
  <si>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</si>
  <si>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</si>
  <si>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</si>
  <si>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</si>
  <si>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</si>
  <si>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</si>
  <si>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</si>
  <si>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</si>
  <si>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</si>
  <si>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</si>
  <si>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</si>
  <si>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</si>
  <si>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</si>
  <si>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</si>
  <si>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</si>
  <si>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</si>
  <si>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</si>
  <si>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</si>
  <si>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</si>
  <si>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</si>
  <si>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</si>
  <si>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</si>
  <si>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</si>
  <si>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</si>
  <si>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</si>
  <si>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</si>
  <si>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</si>
  <si>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</si>
  <si>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</si>
  <si>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</si>
  <si>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</si>
  <si>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</si>
  <si>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</si>
  <si>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</si>
  <si>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</si>
  <si>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</si>
  <si>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</si>
  <si>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</si>
  <si>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</si>
  <si>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</si>
  <si>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</si>
  <si>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</si>
  <si>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</si>
  <si>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</si>
  <si>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</si>
  <si>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</si>
  <si>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</si>
  <si>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</si>
  <si>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</si>
  <si>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</si>
  <si>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</si>
  <si>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</si>
  <si>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</si>
  <si>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</si>
  <si>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</si>
  <si>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</si>
  <si>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</si>
  <si>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</si>
  <si>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</si>
  <si>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</si>
  <si>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</si>
  <si>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</si>
  <si>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</si>
  <si>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</si>
  <si>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</si>
  <si>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</si>
  <si>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</si>
  <si>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</si>
  <si>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</si>
  <si>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</si>
  <si>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</si>
  <si>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</si>
  <si>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</si>
  <si>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</si>
  <si>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</si>
  <si>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</si>
  <si>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</si>
  <si>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</si>
  <si>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</si>
  <si>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</si>
  <si>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</si>
  <si>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</si>
  <si>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</si>
  <si>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</si>
  <si>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</si>
  <si>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</si>
  <si>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</si>
  <si>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</si>
  <si>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</si>
  <si>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</si>
  <si>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</si>
  <si>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</si>
  <si>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</si>
  <si>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</si>
  <si>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</si>
  <si>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</si>
  <si>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</si>
  <si>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</si>
  <si>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</si>
  <si>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</si>
  <si>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</si>
  <si>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</si>
  <si>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</si>
  <si>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</si>
  <si>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</si>
  <si>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</si>
  <si>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</si>
  <si>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</si>
  <si>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</si>
  <si>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</si>
  <si>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</si>
  <si>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</si>
  <si>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</si>
  <si>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</si>
  <si>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</si>
  <si>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</si>
  <si>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</si>
  <si>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</si>
  <si>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</si>
  <si>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</si>
  <si>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</si>
  <si>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</si>
  <si>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</si>
  <si>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</si>
  <si>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</si>
  <si>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</si>
  <si>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</si>
  <si>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</si>
  <si>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</si>
  <si>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</si>
  <si>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</si>
  <si>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</si>
  <si>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</si>
  <si>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</si>
  <si>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</si>
  <si>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</si>
  <si>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</si>
  <si>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</si>
  <si>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</si>
  <si>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</si>
  <si>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</si>
  <si>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</si>
  <si>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</si>
  <si>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</si>
  <si>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</si>
  <si>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</si>
  <si>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</si>
  <si>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</si>
  <si>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</si>
  <si>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</si>
  <si>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</si>
  <si>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</si>
  <si>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</si>
  <si>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</si>
  <si>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</si>
  <si>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</si>
  <si>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</si>
  <si>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</si>
  <si>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</si>
  <si>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</si>
  <si>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</si>
  <si>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</si>
  <si>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</si>
  <si>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</si>
  <si>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</si>
  <si>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</si>
  <si>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</si>
  <si>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</si>
  <si>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</si>
  <si>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</si>
  <si>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</si>
  <si>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</si>
  <si>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</si>
  <si>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</si>
  <si>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</si>
  <si>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</si>
  <si>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</si>
  <si>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</si>
  <si>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</si>
  <si>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</si>
  <si>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</si>
  <si>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</si>
  <si>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</si>
  <si>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</si>
  <si>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</si>
  <si>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</si>
  <si>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</si>
  <si>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</si>
  <si>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</si>
  <si>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</si>
  <si>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</si>
  <si>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</si>
  <si>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</si>
  <si>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</si>
  <si>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</si>
  <si>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</si>
  <si>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</si>
  <si>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</si>
  <si>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</si>
  <si>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</si>
  <si>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</si>
  <si>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</si>
  <si>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</si>
  <si>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</si>
  <si>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</si>
  <si>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</si>
  <si>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</si>
  <si>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</si>
  <si>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</si>
  <si>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</si>
  <si>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</si>
  <si>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</si>
  <si>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</si>
  <si>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</si>
  <si>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</si>
  <si>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</si>
  <si>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</si>
  <si>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</si>
  <si>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</si>
  <si>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</si>
  <si>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</si>
  <si>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</si>
  <si>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</si>
  <si>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</si>
  <si>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</si>
  <si>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</si>
  <si>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</si>
  <si>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</si>
  <si>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</si>
  <si>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</si>
  <si>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</si>
  <si>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</si>
  <si>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</si>
  <si>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</si>
  <si>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</si>
  <si>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</si>
  <si>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</si>
  <si>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</si>
  <si>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</si>
  <si>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</si>
  <si>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</si>
  <si>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</si>
  <si>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</si>
  <si>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</si>
  <si>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</si>
  <si>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</si>
  <si>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</si>
  <si>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</si>
  <si>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</si>
  <si>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</si>
  <si>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</si>
  <si>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</si>
  <si>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</si>
  <si>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</si>
  <si>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</si>
  <si>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</si>
  <si>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</si>
  <si>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</si>
  <si>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</si>
  <si>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</si>
  <si>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</si>
  <si>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</si>
  <si>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</si>
  <si>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</si>
  <si>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</si>
  <si>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</si>
  <si>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</si>
  <si>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</si>
  <si>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</si>
  <si>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</si>
  <si>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</si>
  <si>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</si>
  <si>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</si>
  <si>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</si>
  <si>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</si>
  <si>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</si>
  <si>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</si>
  <si>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</si>
  <si>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</si>
  <si>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</si>
  <si>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</si>
  <si>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</si>
  <si>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</si>
  <si>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</si>
  <si>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</si>
  <si>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</si>
  <si>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</si>
  <si>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</si>
  <si>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</si>
  <si>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</si>
  <si>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</si>
  <si>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</si>
  <si>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</si>
  <si>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</si>
  <si>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</si>
  <si>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</si>
  <si>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</si>
  <si>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</si>
  <si>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</si>
  <si>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</si>
  <si>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</si>
  <si>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</si>
  <si>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</si>
  <si>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</si>
  <si>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</si>
  <si>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</si>
  <si>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</si>
  <si>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</si>
  <si>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</si>
  <si>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</si>
  <si>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</si>
  <si>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</si>
  <si>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</si>
  <si>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</si>
  <si>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</si>
  <si>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</si>
  <si>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</si>
  <si>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</si>
  <si>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</si>
  <si>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</si>
  <si>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</si>
  <si>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</si>
  <si>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</si>
  <si>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</si>
  <si>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</si>
  <si>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</si>
  <si>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</si>
  <si>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</si>
  <si>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</si>
  <si>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</si>
  <si>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</si>
  <si>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</si>
  <si>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</si>
  <si>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</si>
  <si>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</si>
  <si>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</si>
  <si>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</si>
  <si>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</si>
  <si>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</si>
  <si>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</si>
  <si>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</si>
  <si>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</si>
  <si>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</si>
  <si>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</si>
  <si>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</si>
  <si>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</si>
  <si>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</si>
  <si>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</si>
  <si>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</si>
  <si>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</si>
  <si>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</si>
  <si>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</si>
  <si>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</si>
  <si>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</si>
  <si>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</si>
  <si>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</si>
  <si>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</si>
  <si>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</si>
  <si>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</si>
  <si>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</si>
  <si>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</si>
  <si>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</si>
  <si>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</si>
  <si>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</si>
  <si>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</si>
  <si>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</si>
  <si>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</si>
  <si>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</si>
  <si>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</si>
  <si>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</si>
  <si>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</si>
  <si>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</si>
  <si>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</si>
  <si>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</si>
  <si>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</si>
  <si>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</si>
  <si>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</si>
  <si>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</si>
  <si>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</si>
  <si>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</si>
  <si>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</si>
  <si>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</si>
  <si>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</si>
  <si>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</si>
  <si>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</si>
  <si>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</si>
  <si>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</si>
  <si>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</si>
  <si>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</si>
  <si>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</si>
  <si>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</si>
  <si>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</si>
  <si>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</si>
  <si>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</si>
  <si>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</si>
  <si>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</si>
  <si>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</si>
  <si>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</si>
  <si>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</si>
  <si>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</si>
  <si>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</si>
  <si>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</si>
  <si>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</si>
  <si>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</si>
  <si>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</si>
  <si>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</si>
  <si>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</si>
  <si>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</si>
  <si>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</si>
  <si>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</si>
  <si>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</si>
  <si>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</si>
  <si>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</si>
  <si>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</si>
  <si>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</si>
  <si>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</si>
  <si>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</si>
  <si>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</si>
  <si>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</si>
  <si>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</si>
  <si>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</si>
  <si>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</si>
  <si>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</si>
  <si>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</si>
  <si>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</si>
  <si>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</si>
  <si>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</si>
  <si>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</si>
  <si>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</si>
  <si>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</si>
  <si>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</si>
  <si>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</si>
  <si>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</si>
  <si>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</si>
  <si>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</si>
  <si>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</si>
  <si>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</si>
  <si>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</si>
  <si>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</si>
  <si>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</si>
  <si>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</si>
  <si>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</si>
  <si>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</si>
  <si>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</si>
  <si>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</si>
  <si>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</si>
  <si>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</si>
  <si>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</si>
  <si>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</si>
  <si>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</si>
  <si>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</si>
  <si>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</si>
  <si>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</si>
  <si>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</si>
  <si>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</si>
  <si>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</si>
  <si>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</si>
  <si>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</si>
  <si>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</si>
  <si>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</si>
  <si>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</si>
  <si>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</si>
  <si>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</si>
  <si>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</si>
  <si>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</si>
  <si>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</si>
  <si>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</si>
  <si>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</si>
  <si>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</si>
  <si>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</si>
  <si>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</si>
  <si>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</si>
  <si>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</si>
  <si>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</si>
  <si>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</si>
  <si>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</si>
  <si>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</si>
  <si>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</si>
  <si>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</si>
  <si>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</si>
  <si>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</si>
  <si>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</si>
  <si>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</si>
  <si>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</si>
  <si>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</si>
  <si>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</si>
  <si>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</si>
  <si>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</si>
  <si>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</si>
  <si>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</si>
  <si>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</si>
  <si>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</si>
  <si>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</si>
  <si>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</si>
  <si>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</si>
  <si>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</si>
  <si>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</si>
  <si>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</si>
  <si>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</si>
  <si>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</si>
  <si>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</si>
  <si>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</si>
  <si>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</si>
  <si>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</si>
  <si>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</si>
  <si>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</si>
  <si>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</si>
  <si>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</si>
  <si>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</si>
  <si>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</si>
  <si>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</si>
  <si>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</si>
  <si>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</si>
  <si>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</si>
  <si>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</si>
  <si>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</si>
  <si>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</si>
  <si>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</si>
  <si>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</si>
  <si>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</si>
  <si>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</si>
  <si>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</si>
  <si>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</si>
  <si>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</si>
  <si>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</si>
  <si>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</si>
  <si>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</si>
  <si>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</si>
  <si>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</si>
  <si>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</si>
  <si>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</si>
  <si>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</si>
  <si>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</si>
  <si>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</si>
  <si>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</si>
  <si>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</si>
  <si>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</si>
  <si>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</si>
  <si>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</si>
  <si>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</si>
  <si>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</si>
  <si>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</si>
  <si>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</si>
  <si>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</si>
  <si>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</si>
  <si>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</si>
  <si>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</si>
  <si>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</si>
  <si>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</si>
  <si>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</si>
  <si>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</si>
  <si>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</si>
  <si>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</si>
  <si>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</si>
  <si>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</si>
  <si>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</si>
  <si>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</si>
  <si>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</si>
  <si>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</si>
  <si>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</si>
  <si>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</si>
  <si>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</si>
  <si>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</si>
  <si>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</si>
  <si>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</si>
  <si>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</si>
  <si>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</si>
  <si>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</si>
  <si>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</si>
  <si>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</si>
  <si>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</si>
  <si>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</si>
  <si>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</si>
  <si>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</si>
  <si>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</si>
  <si>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</si>
  <si>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</si>
  <si>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</si>
  <si>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</si>
  <si>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</si>
  <si>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</si>
  <si>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</si>
  <si>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</si>
  <si>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</si>
  <si>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</si>
  <si>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</si>
  <si>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</si>
  <si>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</si>
  <si>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</si>
  <si>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</si>
  <si>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</si>
  <si>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</si>
  <si>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</si>
  <si>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</si>
  <si>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</si>
  <si>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</si>
  <si>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</si>
  <si>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</si>
  <si>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</si>
  <si>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</si>
  <si>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</si>
  <si>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</si>
  <si>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</si>
  <si>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</si>
  <si>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</si>
  <si>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</si>
  <si>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</si>
  <si>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</si>
  <si>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</si>
  <si>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</si>
  <si>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</si>
  <si>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</si>
  <si>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</si>
  <si>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</si>
  <si>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</si>
  <si>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</si>
  <si>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</si>
  <si>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</si>
  <si>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</si>
  <si>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</si>
  <si>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</si>
  <si>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</si>
  <si>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</si>
  <si>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</si>
  <si>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</si>
  <si>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</si>
  <si>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</si>
  <si>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</si>
  <si>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</si>
  <si>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</si>
  <si>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</si>
  <si>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</si>
  <si>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</si>
  <si>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</si>
  <si>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</si>
  <si>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</si>
  <si>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</si>
  <si>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</si>
  <si>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</si>
  <si>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</si>
  <si>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</si>
  <si>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</si>
  <si>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</si>
  <si>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</si>
  <si>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</si>
  <si>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</si>
  <si>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</si>
  <si>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</si>
  <si>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</si>
  <si>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</si>
  <si>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</si>
  <si>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</si>
  <si>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</si>
  <si>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</si>
  <si>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</si>
  <si>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</si>
  <si>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</si>
  <si>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</si>
  <si>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</si>
  <si>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</si>
  <si>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</si>
  <si>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</si>
  <si>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</si>
  <si>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</si>
  <si>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</si>
  <si>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</si>
  <si>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</si>
  <si>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</si>
  <si>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</si>
  <si>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</si>
  <si>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</si>
  <si>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</si>
  <si>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</si>
  <si>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</si>
  <si>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</si>
  <si>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</si>
  <si>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</si>
  <si>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</si>
  <si>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</si>
  <si>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</si>
  <si>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</si>
  <si>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</si>
  <si>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</si>
  <si>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</si>
  <si>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</si>
  <si>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</si>
  <si>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</si>
  <si>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</si>
  <si>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</si>
  <si>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</si>
  <si>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</si>
  <si>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</si>
  <si>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</si>
  <si>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</si>
  <si>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</si>
  <si>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</si>
  <si>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</si>
  <si>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</si>
  <si>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</si>
  <si>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</si>
  <si>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</si>
  <si>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</si>
  <si>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</si>
  <si>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</si>
  <si>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</si>
  <si>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</si>
  <si>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</si>
  <si>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</si>
  <si>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</si>
  <si>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</si>
  <si>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</si>
  <si>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</si>
  <si>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</si>
  <si>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</si>
  <si>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</si>
  <si>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</si>
  <si>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</si>
  <si>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</si>
  <si>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</si>
  <si>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</si>
  <si>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</si>
  <si>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</si>
  <si>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</si>
  <si>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</si>
  <si>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</si>
  <si>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</si>
  <si>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</si>
  <si>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</si>
  <si>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</si>
  <si>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</si>
  <si>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</si>
  <si>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</si>
  <si>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</si>
  <si>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</si>
  <si>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</si>
  <si>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</si>
  <si>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</si>
  <si>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</si>
  <si>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</si>
  <si>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</si>
  <si>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</si>
  <si>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</si>
  <si>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</si>
  <si>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</si>
  <si>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</si>
  <si>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</si>
  <si>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</si>
  <si>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</si>
  <si>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</si>
  <si>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</si>
  <si>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</si>
  <si>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</si>
  <si>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</si>
  <si>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</si>
  <si>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</si>
  <si>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</si>
  <si>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</si>
  <si>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</si>
  <si>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</si>
  <si>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</si>
  <si>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</si>
  <si>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</si>
  <si>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</si>
  <si>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</si>
  <si>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</si>
  <si>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</si>
  <si>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</si>
  <si>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</si>
  <si>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</si>
  <si>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</si>
  <si>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</si>
  <si>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</si>
  <si>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</si>
  <si>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</si>
  <si>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</si>
  <si>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</si>
  <si>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</si>
  <si>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</si>
  <si>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</si>
  <si>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</si>
  <si>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</si>
  <si>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</si>
  <si>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</si>
  <si>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</si>
  <si>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</si>
  <si>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</si>
  <si>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</si>
  <si>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</si>
  <si>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</si>
  <si>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</si>
  <si>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</si>
  <si>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</si>
  <si>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</si>
  <si>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</si>
  <si>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</si>
  <si>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</si>
  <si>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</si>
  <si>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</si>
  <si>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</si>
  <si>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</si>
  <si>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</si>
  <si>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</si>
  <si>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</si>
  <si>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</si>
  <si>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</si>
  <si>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</si>
  <si>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</si>
  <si>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</si>
  <si>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</si>
  <si>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</si>
  <si>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</si>
  <si>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</si>
  <si>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</si>
  <si>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</si>
  <si>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</si>
  <si>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</si>
  <si>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</si>
  <si>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</si>
  <si>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</si>
  <si>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</si>
  <si>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</si>
  <si>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</si>
  <si>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</si>
  <si>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</si>
  <si>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</si>
  <si>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</si>
  <si>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</si>
  <si>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</si>
  <si>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</si>
  <si>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</si>
  <si>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</si>
  <si>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</si>
  <si>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</si>
  <si>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</si>
  <si>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</si>
  <si>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</si>
  <si>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</si>
  <si>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</si>
  <si>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</si>
  <si>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</si>
  <si>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</si>
  <si>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</si>
  <si>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</si>
  <si>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</si>
  <si>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</si>
  <si>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</si>
  <si>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</si>
  <si>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</si>
  <si>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</si>
  <si>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</si>
  <si>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</si>
  <si>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</si>
  <si>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</si>
  <si>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</si>
  <si>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</si>
  <si>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</si>
  <si>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</si>
  <si>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</si>
  <si>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</si>
  <si>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</si>
  <si>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</si>
  <si>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</si>
  <si>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</si>
  <si>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</si>
  <si>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</si>
  <si>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</si>
  <si>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</si>
  <si>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</si>
  <si>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</si>
  <si>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</si>
  <si>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</si>
  <si>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</si>
  <si>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</si>
  <si>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</si>
  <si>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</si>
  <si>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</si>
  <si>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</si>
  <si>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</si>
  <si>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</si>
  <si>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</si>
  <si>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</si>
  <si>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</si>
  <si>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</si>
  <si>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</si>
  <si>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</si>
  <si>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</si>
  <si>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</si>
  <si>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</si>
  <si>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</si>
  <si>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</si>
  <si>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</si>
  <si>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</si>
  <si>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</si>
  <si>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</si>
  <si>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</si>
  <si>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</si>
  <si>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</si>
  <si>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</si>
  <si>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</si>
  <si>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</si>
  <si>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</si>
  <si>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</si>
  <si>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</si>
  <si>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</si>
  <si>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</si>
  <si>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</si>
  <si>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</si>
  <si>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</si>
  <si>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</si>
  <si>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</si>
  <si>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</si>
  <si>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</si>
  <si>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</si>
  <si>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</si>
  <si>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</si>
  <si>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</si>
  <si>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</si>
  <si>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</si>
  <si>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</si>
  <si>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</si>
  <si>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</si>
  <si>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</si>
  <si>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</si>
  <si>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</si>
  <si>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</si>
  <si>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</si>
  <si>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</si>
  <si>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</si>
  <si>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</si>
  <si>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</si>
  <si>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</si>
  <si>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</si>
  <si>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</si>
  <si>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</si>
  <si>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</si>
  <si>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</si>
  <si>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</si>
  <si>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</si>
  <si>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</si>
  <si>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</si>
  <si>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</si>
  <si>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</si>
  <si>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</si>
  <si>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</si>
  <si>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</si>
  <si>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</si>
  <si>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</si>
  <si>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</si>
  <si>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</si>
  <si>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</si>
  <si>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</si>
  <si>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</si>
  <si>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</si>
  <si>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</si>
  <si>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</si>
  <si>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</si>
  <si>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</si>
  <si>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</si>
  <si>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</si>
  <si>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</si>
  <si>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</si>
  <si>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</si>
  <si>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</si>
  <si>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</si>
  <si>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</si>
  <si>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</si>
  <si>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</si>
  <si>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</si>
  <si>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</si>
  <si>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</si>
  <si>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</si>
  <si>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</si>
  <si>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</si>
  <si>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</si>
  <si>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</si>
  <si>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</si>
  <si>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</si>
  <si>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</si>
  <si>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</si>
  <si>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</si>
  <si>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</si>
  <si>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</si>
  <si>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</si>
  <si>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</si>
  <si>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</si>
  <si>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</si>
  <si>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</si>
  <si>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</si>
  <si>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</si>
  <si>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</si>
  <si>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</si>
  <si>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</si>
  <si>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</si>
  <si>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</si>
  <si>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</si>
  <si>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</si>
  <si>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</si>
  <si>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</si>
  <si>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</si>
  <si>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</si>
  <si>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</si>
  <si>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</si>
  <si>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</si>
  <si>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</si>
  <si>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</si>
  <si>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</si>
  <si>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</si>
  <si>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</si>
  <si>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</si>
  <si>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</si>
  <si>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</si>
  <si>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</si>
  <si>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</si>
  <si>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</si>
  <si>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</si>
  <si>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</si>
  <si>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</si>
  <si>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</si>
  <si>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</si>
  <si>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</si>
  <si>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</si>
  <si>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</si>
  <si>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</si>
  <si>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</si>
  <si>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</si>
  <si>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</si>
  <si>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</si>
  <si>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</si>
  <si>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</si>
  <si>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</si>
  <si>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</si>
  <si>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</si>
  <si>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</si>
  <si>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</si>
  <si>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</si>
  <si>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</si>
  <si>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</si>
  <si>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</si>
  <si>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</si>
  <si>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</si>
  <si>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</si>
  <si>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</si>
  <si>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</si>
  <si>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</si>
  <si>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</si>
  <si>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</si>
  <si>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</si>
  <si>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</si>
  <si>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</si>
  <si>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</si>
  <si>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</si>
  <si>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</si>
  <si>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</si>
  <si>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</si>
  <si>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</si>
  <si>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</si>
  <si>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</si>
  <si>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</si>
  <si>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</si>
  <si>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</si>
  <si>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</si>
  <si>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</si>
  <si>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</si>
  <si>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</si>
  <si>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</si>
  <si>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</si>
  <si>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</si>
  <si>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</si>
  <si>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</si>
  <si>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</si>
  <si>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</si>
  <si>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</si>
  <si>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</si>
  <si>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</si>
  <si>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</si>
  <si>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</si>
  <si>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</si>
  <si>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</si>
  <si>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</si>
  <si>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</si>
  <si>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</si>
  <si>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</si>
  <si>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</si>
  <si>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</si>
  <si>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</si>
  <si>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</si>
  <si>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</si>
  <si>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</si>
  <si>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</si>
  <si>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</si>
  <si>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</si>
  <si>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</si>
  <si>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</si>
  <si>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</si>
  <si>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</si>
  <si>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</si>
  <si>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</si>
  <si>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</si>
  <si>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</si>
  <si>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</si>
  <si>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</si>
  <si>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</si>
  <si>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</si>
  <si>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</si>
  <si>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</si>
  <si>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</si>
  <si>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</si>
  <si>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</si>
  <si>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</si>
  <si>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</si>
  <si>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</si>
  <si>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</si>
  <si>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</si>
  <si>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</si>
  <si>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</si>
  <si>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</si>
  <si>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</si>
  <si>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</si>
  <si>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</si>
  <si>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</si>
  <si>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</si>
  <si>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</si>
  <si>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</si>
  <si>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</si>
  <si>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</si>
  <si>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</si>
  <si>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</si>
  <si>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</si>
  <si>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</si>
  <si>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</si>
  <si>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</si>
  <si>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</si>
  <si>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</si>
  <si>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</si>
  <si>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</si>
  <si>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</si>
  <si>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</si>
  <si>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</si>
  <si>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</si>
  <si>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</si>
  <si>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</si>
  <si>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</si>
  <si>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</si>
  <si>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</si>
  <si>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</si>
  <si>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</si>
  <si>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</si>
  <si>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</si>
  <si>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</si>
  <si>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</si>
  <si>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</si>
  <si>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</si>
  <si>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</si>
  <si>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</si>
  <si>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</si>
  <si>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</si>
  <si>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</si>
  <si>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</si>
  <si>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</si>
  <si>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</si>
  <si>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</si>
  <si>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</si>
  <si>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</si>
  <si>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</si>
  <si>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</si>
  <si>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</si>
  <si>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</si>
  <si>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</si>
  <si>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</si>
  <si>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</si>
  <si>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</si>
  <si>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</si>
  <si>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</si>
  <si>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</si>
  <si>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</si>
  <si>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</si>
  <si>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</si>
  <si>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</si>
  <si>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</si>
  <si>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</si>
  <si>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</si>
  <si>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</si>
  <si>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</si>
  <si>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</si>
  <si>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</si>
  <si>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</si>
  <si>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</si>
  <si>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</si>
  <si>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</si>
  <si>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</si>
  <si>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</si>
  <si>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</si>
  <si>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</si>
  <si>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</si>
  <si>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</si>
  <si>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</si>
  <si>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</si>
  <si>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</si>
  <si>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</si>
  <si>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</si>
  <si>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</si>
  <si>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</si>
  <si>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</si>
  <si>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</si>
  <si>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</si>
  <si>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</si>
  <si>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</si>
  <si>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</si>
  <si>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</si>
  <si>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</si>
  <si>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</si>
  <si>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</si>
  <si>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</si>
  <si>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</si>
  <si>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</si>
  <si>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</si>
  <si>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</si>
  <si>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</si>
  <si>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</si>
  <si>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</si>
  <si>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</si>
  <si>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</si>
  <si>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</si>
  <si>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</si>
  <si>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</si>
  <si>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</si>
  <si>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</si>
  <si>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</si>
  <si>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</si>
  <si>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</si>
  <si>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</si>
  <si>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</si>
  <si>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</si>
  <si>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</si>
  <si>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</si>
  <si>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</si>
  <si>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</si>
  <si>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</si>
  <si>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</si>
  <si>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</si>
  <si>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</si>
  <si>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</si>
  <si>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</si>
  <si>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</si>
  <si>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</si>
  <si>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</si>
  <si>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</si>
  <si>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</si>
  <si>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</si>
  <si>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</si>
  <si>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</si>
  <si>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</si>
  <si>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</si>
  <si>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</si>
  <si>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</si>
  <si>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</si>
  <si>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</si>
  <si>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</si>
  <si>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</si>
  <si>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</si>
  <si>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</si>
  <si>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</si>
  <si>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</si>
  <si>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</si>
  <si>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</si>
  <si>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</si>
  <si>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</si>
  <si>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</si>
  <si>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</si>
  <si>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</si>
  <si>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</si>
  <si>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</si>
  <si>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</si>
  <si>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</si>
  <si>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</si>
  <si>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</si>
  <si>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</si>
  <si>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</si>
  <si>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</si>
  <si>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</si>
  <si>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</si>
  <si>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</si>
  <si>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</si>
  <si>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</si>
  <si>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</si>
  <si>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</si>
  <si>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</si>
  <si>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</si>
  <si>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</si>
  <si>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</si>
  <si>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</si>
  <si>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</si>
  <si>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</si>
  <si>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</si>
  <si>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</si>
  <si>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</si>
  <si>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</si>
  <si>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</si>
  <si>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</si>
  <si>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</si>
  <si>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</si>
  <si>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</si>
  <si>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</si>
  <si>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</si>
  <si>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</si>
  <si>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</si>
  <si>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</si>
  <si>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</si>
  <si>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</si>
  <si>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</si>
  <si>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</si>
  <si>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</si>
  <si>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</si>
  <si>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</si>
  <si>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</si>
  <si>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</si>
  <si>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</si>
  <si>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</si>
  <si>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</si>
  <si>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</si>
  <si>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</si>
  <si>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</si>
  <si>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</si>
  <si>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</si>
  <si>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</si>
  <si>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</si>
  <si>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</si>
  <si>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</si>
  <si>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</si>
  <si>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</si>
  <si>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</si>
  <si>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</si>
  <si>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</si>
  <si>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</si>
  <si>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</si>
  <si>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</si>
  <si>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</si>
  <si>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</si>
  <si>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</si>
  <si>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</si>
  <si>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</si>
  <si>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</si>
  <si>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</si>
  <si>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</si>
  <si>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</si>
  <si>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</si>
  <si>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</si>
  <si>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</si>
  <si>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</si>
  <si>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</si>
  <si>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</si>
  <si>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</si>
  <si>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</si>
  <si>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</si>
  <si>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</si>
  <si>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</si>
  <si>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</si>
  <si>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</si>
  <si>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</si>
  <si>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</si>
  <si>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</si>
  <si>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</si>
  <si>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</si>
  <si>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</si>
  <si>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</si>
  <si>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</si>
  <si>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</si>
  <si>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</si>
  <si>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</si>
  <si>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</si>
  <si>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</si>
  <si>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</si>
  <si>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</si>
  <si>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</si>
  <si>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</si>
  <si>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</si>
  <si>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</si>
  <si>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</si>
  <si>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</si>
  <si>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</si>
  <si>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</si>
  <si>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</si>
  <si>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</si>
  <si>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</si>
  <si>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</si>
  <si>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</si>
  <si>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</si>
  <si>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</si>
  <si>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</si>
  <si>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</si>
  <si>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</si>
  <si>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</si>
  <si>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</si>
  <si>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</si>
  <si>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</si>
  <si>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</si>
  <si>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</si>
  <si>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</si>
  <si>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</si>
  <si>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</si>
  <si>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</si>
  <si>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</si>
  <si>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</si>
  <si>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</si>
  <si>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</si>
  <si>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</si>
  <si>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</si>
  <si>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</si>
  <si>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</si>
  <si>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</si>
  <si>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</si>
  <si>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</si>
  <si>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</si>
  <si>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</si>
  <si>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</si>
  <si>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</si>
  <si>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</si>
  <si>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</si>
  <si>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</si>
  <si>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</si>
  <si>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</si>
  <si>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</si>
  <si>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</si>
  <si>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</si>
  <si>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</si>
  <si>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</si>
  <si>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</si>
  <si>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</si>
  <si>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</si>
  <si>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</si>
  <si>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</si>
  <si>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</si>
  <si>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</si>
  <si>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</si>
  <si>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</si>
  <si>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</si>
  <si>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</si>
  <si>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</si>
  <si>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</si>
  <si>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</si>
  <si>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</si>
  <si>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</si>
  <si>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</si>
  <si>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</si>
  <si>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</si>
  <si>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</si>
  <si>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</si>
  <si>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</si>
  <si>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</si>
  <si>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</si>
  <si>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</si>
  <si>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</si>
  <si>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</si>
  <si>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</si>
  <si>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</si>
  <si>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</si>
  <si>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</si>
  <si>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</si>
  <si>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</si>
  <si>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</si>
  <si>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</si>
  <si>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</si>
  <si>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</si>
  <si>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</si>
  <si>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</si>
  <si>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</si>
  <si>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</si>
  <si>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</si>
  <si>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</si>
  <si>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</si>
  <si>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</si>
  <si>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</si>
  <si>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</si>
  <si>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</si>
  <si>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</si>
  <si>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</si>
  <si>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</si>
  <si>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</si>
  <si>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</si>
  <si>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</si>
  <si>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</si>
  <si>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</si>
  <si>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</si>
  <si>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</si>
  <si>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</si>
  <si>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</si>
  <si>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</si>
  <si>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</si>
  <si>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</si>
  <si>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</si>
  <si>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</si>
  <si>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</si>
  <si>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</si>
  <si>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</si>
  <si>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</si>
  <si>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</si>
  <si>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</si>
  <si>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</si>
  <si>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</si>
  <si>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</si>
  <si>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</si>
  <si>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</si>
  <si>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</si>
  <si>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</si>
  <si>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</si>
  <si>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</si>
  <si>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</si>
  <si>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</si>
  <si>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</si>
  <si>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</si>
  <si>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</si>
  <si>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</si>
  <si>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</si>
  <si>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</si>
  <si>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</si>
  <si>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</si>
  <si>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</si>
  <si>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</si>
  <si>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</si>
  <si>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</si>
  <si>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</si>
  <si>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</si>
  <si>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</si>
  <si>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</si>
  <si>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</si>
  <si>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</si>
  <si>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</si>
  <si>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</si>
  <si>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</si>
  <si>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</si>
  <si>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</si>
  <si>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</si>
  <si>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</si>
  <si>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</si>
  <si>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</si>
  <si>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</si>
  <si>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</si>
  <si>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</si>
  <si>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</si>
  <si>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</si>
  <si>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</si>
  <si>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</si>
  <si>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</si>
  <si>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</si>
  <si>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</si>
  <si>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</si>
  <si>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</si>
  <si>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</si>
  <si>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</si>
  <si>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</si>
  <si>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</si>
  <si>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</si>
  <si>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</si>
  <si>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</si>
  <si>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</si>
  <si>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</si>
  <si>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</si>
  <si>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</si>
  <si>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</si>
  <si>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</si>
  <si>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</si>
  <si>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</si>
  <si>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</si>
  <si>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</si>
  <si>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</si>
  <si>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</si>
  <si>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</si>
  <si>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</si>
  <si>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</si>
  <si>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</si>
  <si>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</si>
  <si>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</si>
  <si>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</si>
  <si>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</si>
  <si>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</si>
  <si>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</si>
  <si>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</si>
  <si>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</si>
  <si>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</si>
  <si>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</si>
  <si>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</si>
  <si>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</si>
  <si>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</si>
  <si>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</si>
  <si>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</si>
  <si>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</si>
  <si>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</si>
  <si>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</si>
  <si>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</si>
  <si>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</si>
  <si>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</si>
  <si>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</si>
  <si>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</si>
  <si>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</si>
  <si>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</si>
  <si>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</si>
  <si>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</si>
  <si>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</si>
  <si>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</si>
  <si>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</si>
  <si>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</si>
  <si>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</si>
  <si>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</si>
  <si>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</si>
  <si>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</si>
  <si>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</si>
  <si>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</si>
  <si>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</si>
  <si>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</si>
  <si>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</si>
  <si>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</si>
  <si>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</si>
  <si>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</si>
  <si>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</si>
  <si>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</si>
  <si>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</si>
  <si>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</si>
  <si>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</si>
  <si>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</si>
  <si>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</si>
  <si>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</si>
  <si>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</si>
  <si>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</si>
  <si>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</si>
  <si>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</si>
  <si>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</si>
  <si>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</si>
  <si>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</si>
  <si>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</si>
  <si>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</si>
  <si>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</si>
  <si>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</si>
  <si>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</si>
  <si>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</si>
  <si>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</si>
  <si>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</si>
  <si>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</si>
  <si>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</si>
  <si>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</si>
  <si>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</si>
  <si>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</si>
  <si>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</si>
  <si>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</si>
  <si>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</si>
  <si>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</si>
  <si>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</si>
  <si>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</si>
  <si>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</si>
  <si>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</si>
  <si>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</si>
  <si>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</si>
  <si>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</si>
  <si>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</si>
  <si>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</si>
  <si>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</si>
  <si>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</si>
  <si>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</si>
  <si>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</si>
  <si>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</si>
  <si>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</si>
  <si>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</si>
  <si>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</si>
  <si>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</si>
  <si>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</si>
  <si>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</si>
  <si>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</si>
  <si>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</si>
  <si>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</si>
  <si>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</si>
  <si>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</si>
  <si>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</si>
  <si>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</si>
  <si>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</si>
  <si>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</si>
  <si>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</si>
  <si>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</si>
  <si>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</si>
  <si>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</si>
  <si>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</si>
  <si>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</si>
  <si>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</si>
  <si>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</si>
  <si>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</si>
  <si>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</si>
  <si>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</si>
  <si>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</si>
  <si>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</si>
  <si>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</si>
  <si>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</si>
  <si>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</si>
  <si>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</si>
  <si>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</si>
  <si>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</si>
  <si>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</si>
  <si>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</si>
  <si>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</si>
  <si>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</si>
  <si>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</si>
  <si>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</si>
  <si>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</si>
  <si>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</si>
  <si>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</si>
  <si>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</si>
  <si>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</si>
  <si>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</si>
  <si>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</si>
  <si>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</si>
  <si>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</si>
  <si>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</si>
  <si>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</si>
  <si>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</si>
  <si>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</si>
  <si>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</si>
  <si>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</si>
  <si>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</si>
  <si>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</si>
  <si>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</si>
  <si>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</si>
  <si>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</si>
  <si>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</si>
  <si>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</si>
  <si>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</si>
  <si>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</si>
  <si>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</si>
  <si>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</si>
  <si>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</si>
  <si>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</si>
  <si>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</si>
  <si>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</si>
  <si>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</si>
  <si>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</si>
  <si>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</si>
  <si>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</si>
  <si>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</si>
  <si>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</si>
  <si>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</si>
  <si>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</si>
  <si>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</si>
  <si>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</si>
  <si>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</si>
  <si>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</si>
  <si>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</si>
  <si>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</si>
  <si>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</si>
  <si>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</si>
  <si>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</si>
  <si>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</si>
  <si>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</si>
  <si>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</si>
  <si>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</si>
  <si>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</si>
  <si>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</si>
  <si>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</si>
  <si>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</si>
  <si>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</si>
  <si>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</si>
  <si>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</si>
  <si>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</si>
  <si>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</si>
  <si>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</si>
  <si>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</si>
  <si>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</si>
  <si>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</si>
  <si>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</si>
  <si>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</si>
  <si>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</si>
  <si>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</si>
  <si>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</si>
  <si>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</si>
  <si>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</si>
  <si>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</si>
  <si>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</si>
  <si>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</si>
  <si>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</si>
  <si>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</si>
  <si>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</si>
  <si>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</si>
  <si>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</si>
  <si>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</si>
  <si>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</si>
  <si>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</si>
  <si>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</si>
  <si>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</si>
  <si>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</si>
  <si>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</si>
  <si>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</si>
  <si>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</si>
  <si>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</si>
  <si>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</si>
  <si>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</si>
  <si>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</si>
  <si>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</si>
  <si>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</si>
  <si>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</si>
  <si>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</si>
  <si>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</si>
  <si>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</si>
  <si>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</si>
  <si>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</si>
  <si>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</si>
  <si>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</si>
  <si>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</si>
  <si>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</si>
  <si>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</si>
  <si>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</si>
  <si>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</si>
  <si>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</si>
  <si>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</si>
  <si>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</si>
  <si>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</si>
  <si>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</si>
  <si>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</si>
  <si>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</si>
  <si>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</si>
  <si>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</si>
  <si>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</si>
  <si>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</si>
  <si>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</si>
  <si>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</si>
  <si>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</si>
  <si>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</si>
  <si>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</si>
  <si>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</si>
  <si>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</si>
  <si>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</si>
  <si>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</si>
  <si>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</si>
  <si>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</si>
  <si>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</si>
  <si>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</si>
  <si>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</si>
  <si>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</si>
  <si>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</si>
  <si>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</si>
  <si>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</si>
  <si>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</si>
  <si>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</si>
  <si>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</si>
  <si>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</si>
  <si>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</si>
  <si>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</si>
  <si>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</si>
  <si>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</si>
  <si>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</si>
  <si>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</si>
  <si>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</si>
  <si>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</si>
  <si>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</si>
  <si>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</si>
  <si>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</si>
  <si>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</si>
  <si>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</si>
  <si>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</si>
  <si>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</si>
  <si>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</si>
  <si>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</si>
  <si>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</si>
  <si>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</si>
  <si>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</si>
  <si>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</si>
  <si>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</si>
  <si>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</si>
  <si>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</si>
  <si>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</si>
  <si>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</si>
  <si>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</si>
  <si>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</si>
  <si>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</si>
  <si>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</si>
  <si>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</si>
  <si>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</si>
  <si>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</si>
  <si>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</si>
  <si>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</si>
  <si>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</si>
  <si>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</si>
  <si>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</si>
  <si>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</si>
  <si>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</si>
  <si>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</si>
  <si>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</si>
  <si>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</si>
  <si>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</si>
  <si>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</si>
  <si>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</si>
  <si>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</si>
  <si>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</si>
  <si>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</si>
  <si>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</si>
  <si>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</si>
  <si>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</si>
  <si>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</si>
  <si>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</si>
  <si>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</si>
  <si>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</si>
  <si>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</si>
  <si>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</si>
  <si>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</si>
  <si>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</si>
  <si>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</si>
  <si>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</si>
  <si>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</si>
  <si>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</si>
  <si>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</si>
  <si>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</si>
  <si>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</si>
  <si>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</si>
  <si>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</si>
  <si>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</si>
  <si>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</si>
  <si>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</si>
  <si>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</si>
  <si>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</si>
  <si>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</si>
  <si>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</si>
  <si>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</si>
  <si>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</si>
  <si>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</si>
  <si>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</si>
  <si>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</si>
  <si>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</si>
  <si>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</si>
  <si>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</si>
  <si>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</si>
  <si>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</si>
  <si>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</si>
  <si>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</si>
  <si>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</si>
  <si>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</si>
  <si>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</si>
  <si>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</si>
  <si>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</si>
  <si>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</si>
  <si>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</si>
  <si>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</si>
  <si>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</si>
  <si>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</si>
  <si>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</si>
  <si>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</si>
  <si>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</si>
  <si>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</si>
  <si>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</si>
  <si>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</si>
  <si>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</si>
  <si>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</si>
  <si>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</si>
  <si>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</si>
  <si>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</si>
  <si>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</si>
  <si>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</si>
  <si>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</si>
  <si>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</si>
  <si>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</si>
  <si>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</si>
  <si>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</si>
  <si>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</si>
  <si>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</si>
  <si>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</si>
  <si>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</si>
  <si>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</si>
  <si>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</si>
  <si>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</si>
  <si>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</si>
  <si>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</si>
  <si>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</si>
  <si>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</si>
  <si>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</si>
  <si>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</si>
  <si>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</si>
  <si>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</si>
  <si>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</si>
  <si>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</si>
  <si>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</si>
  <si>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</si>
  <si>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</si>
  <si>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</si>
  <si>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</si>
  <si>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</si>
  <si>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</si>
  <si>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</si>
  <si>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</si>
  <si>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</si>
  <si>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</si>
  <si>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</si>
  <si>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</si>
  <si>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</si>
  <si>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</si>
  <si>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</si>
  <si>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</si>
  <si>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</si>
  <si>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</si>
  <si>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</si>
  <si>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</si>
  <si>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</si>
  <si>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</si>
  <si>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</si>
  <si>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</si>
  <si>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</si>
  <si>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</si>
  <si>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</si>
  <si>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</si>
  <si>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</si>
  <si>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</si>
  <si>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</si>
  <si>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</si>
  <si>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</si>
  <si>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</si>
  <si>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</si>
  <si>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</si>
  <si>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</si>
  <si>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</si>
  <si>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</si>
  <si>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</si>
  <si>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</si>
  <si>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</si>
  <si>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</si>
  <si>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</si>
  <si>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</si>
  <si>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</si>
  <si>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</si>
  <si>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</si>
  <si>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</si>
  <si>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</si>
  <si>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</si>
  <si>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</si>
  <si>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</si>
  <si>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</si>
  <si>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</si>
  <si>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</si>
  <si>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</si>
  <si>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</si>
  <si>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</si>
  <si>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</si>
  <si>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</si>
  <si>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</si>
  <si>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</si>
  <si>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</si>
  <si>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</si>
  <si>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</si>
  <si>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</si>
  <si>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</si>
  <si>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</si>
  <si>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</si>
  <si>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</si>
  <si>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</si>
  <si>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</si>
  <si>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</si>
  <si>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</si>
  <si>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</si>
  <si>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</si>
  <si>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</si>
  <si>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</si>
  <si>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</si>
  <si>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</si>
  <si>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</si>
  <si>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</si>
  <si>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</si>
  <si>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</si>
  <si>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</si>
  <si>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</si>
  <si>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</si>
  <si>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</si>
  <si>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</si>
  <si>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</si>
  <si>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</si>
  <si>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</si>
  <si>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</si>
  <si>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</si>
  <si>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</si>
  <si>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</si>
  <si>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</si>
  <si>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</si>
  <si>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</si>
  <si>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</si>
  <si>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</si>
  <si>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</si>
  <si>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</si>
  <si>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</si>
  <si>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</si>
  <si>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</si>
  <si>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</si>
  <si>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</si>
  <si>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</si>
  <si>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</si>
  <si>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</si>
  <si>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</si>
  <si>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</si>
  <si>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</si>
  <si>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</si>
  <si>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</si>
  <si>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</si>
  <si>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</si>
  <si>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</si>
  <si>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</si>
  <si>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</si>
  <si>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</si>
  <si>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</si>
  <si>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</si>
  <si>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</si>
  <si>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</si>
  <si>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</si>
  <si>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</si>
  <si>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</si>
  <si>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</si>
  <si>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</si>
  <si>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</si>
  <si>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</si>
  <si>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</si>
  <si>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</si>
  <si>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</si>
  <si>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</si>
  <si>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</si>
  <si>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</si>
  <si>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</si>
  <si>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</si>
  <si>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</si>
  <si>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</si>
  <si>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</si>
  <si>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</si>
  <si>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</si>
  <si>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</si>
  <si>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</si>
  <si>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</si>
  <si>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</si>
  <si>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</si>
  <si>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</si>
  <si>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</si>
  <si>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</si>
  <si>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</si>
  <si>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</si>
  <si>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</si>
  <si>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</si>
  <si>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</si>
  <si>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</si>
  <si>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</si>
  <si>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</si>
  <si>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</si>
  <si>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</si>
  <si>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</si>
  <si>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</si>
  <si>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</si>
  <si>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</si>
  <si>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</si>
  <si>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</si>
  <si>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</si>
  <si>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</si>
  <si>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</si>
  <si>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</si>
  <si>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</si>
  <si>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</si>
  <si>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</si>
  <si>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</si>
  <si>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</si>
  <si>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</si>
  <si>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</si>
  <si>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</si>
  <si>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</si>
  <si>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</si>
  <si>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</si>
  <si>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</si>
  <si>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</si>
  <si>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</si>
  <si>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</si>
  <si>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</si>
  <si>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</si>
  <si>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</si>
  <si>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</si>
  <si>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</si>
  <si>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</si>
  <si>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</si>
  <si>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</si>
  <si>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</si>
  <si>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</si>
  <si>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</si>
  <si>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</si>
  <si>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</si>
  <si>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</si>
  <si>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</si>
  <si>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</si>
  <si>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</si>
  <si>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</si>
  <si>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</si>
  <si>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</si>
  <si>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</si>
  <si>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</si>
  <si>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</si>
  <si>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</si>
  <si>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</si>
  <si>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</si>
  <si>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</si>
  <si>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</si>
  <si>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</si>
  <si>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</si>
  <si>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</si>
  <si>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</si>
  <si>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</si>
  <si>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</si>
  <si>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</si>
  <si>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</si>
  <si>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</si>
  <si>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</si>
  <si>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</si>
  <si>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</si>
  <si>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</si>
  <si>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</si>
  <si>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</si>
  <si>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</si>
  <si>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</si>
  <si>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</si>
  <si>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</si>
  <si>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</si>
  <si>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</si>
  <si>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</si>
  <si>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</si>
  <si>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</si>
  <si>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</si>
  <si>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</si>
  <si>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</si>
  <si>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</si>
  <si>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</si>
  <si>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</si>
  <si>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</si>
  <si>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</si>
  <si>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</si>
  <si>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</si>
  <si>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</si>
  <si>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</si>
  <si>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</si>
  <si>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</si>
  <si>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</si>
  <si>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</si>
  <si>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</si>
  <si>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</si>
  <si>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</si>
  <si>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</si>
  <si>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</si>
  <si>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</si>
  <si>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</si>
  <si>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</si>
  <si>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</si>
  <si>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</si>
  <si>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</si>
  <si>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</si>
  <si>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</si>
  <si>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</si>
  <si>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</si>
  <si>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</si>
  <si>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</si>
  <si>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</si>
  <si>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</si>
  <si>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</si>
  <si>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</si>
  <si>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</si>
  <si>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</si>
  <si>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</si>
  <si>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</si>
  <si>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</si>
  <si>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</si>
  <si>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</si>
  <si>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</si>
  <si>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</si>
  <si>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</si>
  <si>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</si>
  <si>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</si>
  <si>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</si>
  <si>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</si>
  <si>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</si>
  <si>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</si>
  <si>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</si>
  <si>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</si>
  <si>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</si>
  <si>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</si>
  <si>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</si>
  <si>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</si>
  <si>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</si>
  <si>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</si>
  <si>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</si>
  <si>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</si>
  <si>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</si>
  <si>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</si>
  <si>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</si>
  <si>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</si>
  <si>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</si>
  <si>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</si>
  <si>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</si>
  <si>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</si>
  <si>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</si>
  <si>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</si>
  <si>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</si>
  <si>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</si>
  <si>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</si>
  <si>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</si>
  <si>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</si>
  <si>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</si>
  <si>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</si>
  <si>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</si>
  <si>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</si>
  <si>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</si>
  <si>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</si>
  <si>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</si>
  <si>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</si>
  <si>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</si>
  <si>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</si>
  <si>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</si>
  <si>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</si>
  <si>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</si>
  <si>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</si>
  <si>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</si>
  <si>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</si>
  <si>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</si>
  <si>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</si>
  <si>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</si>
  <si>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</si>
  <si>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</si>
  <si>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</si>
  <si>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</si>
  <si>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</si>
  <si>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</si>
  <si>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</si>
  <si>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</si>
  <si>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</si>
  <si>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</si>
  <si>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</si>
  <si>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</si>
  <si>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</si>
  <si>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</si>
  <si>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</si>
  <si>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</si>
  <si>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</si>
  <si>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</si>
  <si>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</si>
  <si>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</si>
  <si>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</si>
  <si>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</si>
  <si>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</si>
  <si>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</si>
  <si>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</si>
  <si>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</si>
  <si>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</si>
  <si>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</si>
  <si>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</si>
  <si>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</si>
  <si>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</si>
  <si>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</si>
  <si>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</si>
  <si>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</si>
  <si>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</si>
  <si>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</si>
  <si>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</si>
  <si>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</si>
  <si>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</si>
  <si>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</si>
  <si>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</si>
  <si>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</si>
  <si>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</si>
  <si>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</si>
  <si>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</si>
  <si>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</si>
  <si>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</si>
  <si>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</si>
  <si>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</si>
  <si>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</si>
  <si>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</si>
  <si>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</si>
  <si>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</si>
  <si>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</si>
  <si>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</si>
  <si>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</si>
  <si>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</si>
  <si>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</si>
  <si>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</si>
  <si>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</si>
  <si>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</si>
  <si>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</si>
  <si>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</si>
  <si>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</si>
  <si>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</si>
  <si>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</si>
  <si>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</si>
  <si>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</si>
  <si>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</si>
  <si>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</si>
  <si>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</si>
  <si>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</si>
  <si>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</si>
  <si>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</si>
  <si>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</si>
  <si>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</si>
  <si>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</si>
  <si>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</si>
  <si>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</si>
  <si>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</si>
  <si>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</si>
  <si>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</si>
  <si>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</si>
  <si>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</si>
  <si>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</si>
  <si>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</si>
  <si>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</si>
  <si>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</si>
  <si>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</si>
  <si>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</si>
  <si>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</si>
  <si>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</si>
  <si>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</si>
  <si>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</si>
  <si>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</si>
  <si>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</si>
  <si>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</si>
  <si>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</si>
  <si>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</si>
  <si>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</si>
  <si>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</si>
  <si>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</si>
  <si>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</si>
  <si>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</si>
  <si>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</si>
  <si>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</si>
  <si>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</si>
  <si>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</si>
  <si>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</si>
  <si>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</si>
  <si>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</si>
  <si>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</si>
  <si>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</si>
  <si>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</si>
  <si>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</si>
  <si>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</si>
  <si>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</si>
  <si>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</si>
  <si>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</si>
  <si>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</si>
  <si>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</si>
  <si>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</si>
  <si>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</si>
  <si>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</si>
  <si>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</si>
  <si>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</si>
  <si>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</si>
  <si>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</si>
  <si>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</si>
  <si>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</si>
  <si>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</si>
  <si>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</si>
  <si>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</si>
  <si>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</si>
  <si>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</si>
  <si>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</si>
  <si>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</si>
  <si>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</si>
  <si>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</si>
  <si>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</si>
  <si>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</si>
  <si>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</si>
  <si>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</si>
  <si>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</si>
  <si>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</si>
  <si>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</si>
  <si>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</si>
  <si>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</si>
  <si>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</si>
  <si>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</si>
  <si>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</si>
  <si>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</si>
  <si>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</si>
  <si>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</si>
  <si>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</si>
  <si>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</si>
  <si>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</si>
  <si>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</si>
  <si>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</si>
  <si>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</si>
  <si>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</si>
  <si>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</si>
  <si>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</si>
  <si>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</si>
  <si>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</si>
  <si>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</si>
  <si>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</si>
  <si>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</si>
  <si>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</si>
  <si>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</si>
  <si>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</si>
  <si>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</si>
  <si>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</si>
  <si>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</si>
  <si>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</si>
  <si>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</si>
  <si>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</si>
  <si>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</si>
  <si>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</si>
  <si>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</si>
  <si>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</si>
  <si>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</si>
  <si>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</si>
  <si>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</si>
  <si>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</si>
  <si>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</si>
  <si>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</si>
  <si>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</si>
  <si>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</si>
  <si>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</si>
  <si>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</si>
  <si>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</si>
  <si>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</si>
  <si>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</si>
  <si>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</si>
  <si>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</si>
  <si>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</si>
  <si>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</si>
  <si>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</si>
  <si>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</si>
  <si>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</si>
  <si>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</si>
  <si>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</si>
  <si>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</si>
  <si>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</si>
  <si>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</si>
  <si>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</si>
  <si>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</si>
  <si>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</si>
  <si>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</si>
  <si>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</si>
  <si>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</si>
  <si>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</si>
  <si>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</si>
  <si>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</si>
  <si>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</si>
  <si>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</si>
  <si>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</si>
  <si>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</si>
  <si>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</si>
  <si>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</si>
  <si>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</si>
  <si>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</si>
  <si>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</si>
  <si>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</si>
  <si>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</si>
  <si>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</si>
  <si>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</si>
  <si>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</si>
  <si>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</si>
  <si>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</si>
  <si>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</si>
  <si>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</si>
  <si>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</si>
  <si>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</si>
  <si>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</si>
  <si>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</si>
  <si>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</si>
  <si>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</si>
  <si>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</si>
  <si>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</si>
  <si>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</si>
  <si>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</si>
  <si>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</si>
  <si>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</si>
  <si>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</si>
  <si>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</si>
  <si>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</si>
  <si>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</si>
  <si>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</si>
  <si>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</si>
  <si>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</si>
  <si>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</si>
  <si>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</si>
  <si>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</si>
  <si>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</si>
  <si>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</si>
  <si>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</si>
  <si>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</si>
  <si>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</si>
  <si>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</si>
  <si>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</si>
  <si>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</si>
  <si>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</si>
  <si>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</si>
  <si>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</si>
  <si>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</si>
  <si>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</si>
  <si>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</si>
  <si>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</si>
  <si>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</si>
  <si>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</si>
  <si>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</si>
  <si>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</si>
  <si>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</si>
  <si>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</si>
  <si>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</si>
  <si>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</si>
  <si>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</si>
  <si>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</si>
  <si>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</si>
  <si>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</si>
  <si>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</si>
  <si>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</si>
  <si>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</si>
  <si>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</si>
  <si>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</si>
  <si>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</si>
  <si>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</si>
  <si>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</si>
  <si>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</si>
  <si>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</si>
  <si>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</si>
  <si>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</si>
  <si>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</si>
  <si>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</si>
  <si>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</si>
  <si>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</si>
  <si>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</si>
  <si>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</si>
  <si>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</si>
  <si>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</si>
  <si>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</si>
  <si>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</si>
  <si>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</si>
  <si>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</si>
  <si>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</si>
  <si>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</si>
  <si>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</si>
  <si>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</si>
  <si>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</si>
  <si>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</si>
  <si>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</si>
  <si>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</si>
  <si>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</si>
  <si>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</si>
  <si>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</si>
  <si>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</si>
  <si>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</si>
  <si>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</si>
  <si>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</si>
  <si>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</si>
  <si>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</si>
  <si>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</si>
  <si>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</si>
  <si>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</si>
  <si>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</si>
  <si>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</si>
  <si>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</si>
  <si>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</si>
  <si>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</si>
  <si>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</si>
  <si>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</si>
  <si>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</si>
  <si>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</si>
  <si>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</si>
  <si>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</si>
  <si>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</si>
  <si>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</si>
  <si>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</si>
  <si>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</si>
  <si>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</si>
  <si>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</si>
  <si>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</si>
  <si>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</si>
  <si>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</si>
  <si>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</si>
  <si>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</si>
  <si>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</si>
  <si>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</si>
  <si>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</si>
  <si>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</si>
  <si>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</si>
  <si>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</si>
  <si>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</si>
  <si>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</si>
  <si>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</si>
  <si>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</si>
  <si>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</si>
  <si>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</si>
  <si>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</si>
  <si>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</si>
  <si>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</si>
  <si>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</si>
  <si>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</si>
  <si>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</si>
  <si>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</si>
  <si>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</si>
  <si>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</si>
  <si>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</si>
  <si>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</si>
  <si>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</si>
  <si>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</si>
  <si>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</si>
  <si>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</si>
  <si>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</si>
  <si>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</si>
  <si>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</si>
  <si>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</si>
  <si>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</si>
  <si>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</si>
  <si>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</si>
  <si>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</si>
  <si>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</si>
  <si>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</si>
  <si>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</si>
  <si>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</si>
  <si>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</si>
  <si>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</si>
  <si>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</si>
  <si>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</si>
  <si>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</si>
  <si>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</si>
  <si>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</si>
  <si>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</si>
  <si>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</si>
  <si>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</si>
  <si>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</si>
  <si>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</si>
  <si>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</si>
  <si>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</si>
  <si>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</si>
  <si>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</si>
  <si>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</si>
  <si>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</si>
  <si>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</si>
  <si>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</si>
  <si>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</si>
  <si>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</si>
  <si>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</si>
  <si>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</si>
  <si>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</si>
  <si>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</si>
  <si>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</si>
  <si>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</si>
  <si>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</si>
  <si>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</si>
  <si>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</si>
  <si>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</si>
  <si>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</si>
  <si>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</si>
  <si>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</si>
  <si>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</si>
  <si>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</si>
  <si>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</si>
  <si>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</si>
  <si>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</si>
  <si>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</si>
  <si>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</si>
  <si>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</si>
  <si>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</si>
  <si>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</si>
  <si>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</si>
  <si>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</si>
  <si>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</si>
  <si>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</si>
  <si>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</si>
  <si>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</si>
  <si>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</si>
  <si>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</si>
  <si>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</si>
  <si>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</si>
  <si>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</si>
  <si>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</si>
  <si>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</si>
  <si>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</si>
  <si>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</si>
  <si>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</si>
  <si>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</si>
  <si>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</si>
  <si>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</si>
  <si>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</si>
  <si>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</si>
  <si>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</si>
  <si>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</si>
  <si>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</si>
  <si>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</si>
  <si>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</si>
  <si>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</si>
  <si>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</si>
  <si>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</si>
  <si>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</si>
  <si>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</si>
  <si>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</si>
  <si>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</si>
  <si>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</si>
  <si>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</si>
  <si>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</si>
  <si>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</si>
  <si>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</si>
  <si>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</si>
  <si>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</si>
  <si>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</si>
  <si>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</si>
  <si>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</si>
  <si>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</si>
  <si>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</si>
  <si>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</si>
  <si>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</si>
  <si>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</si>
  <si>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</si>
  <si>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</si>
  <si>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</si>
  <si>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</si>
  <si>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</si>
  <si>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</si>
  <si>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</si>
  <si>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</si>
  <si>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</si>
  <si>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</si>
  <si>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</si>
  <si>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</si>
  <si>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</si>
  <si>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</si>
  <si>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</si>
  <si>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</si>
  <si>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</si>
  <si>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</si>
  <si>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</si>
  <si>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</si>
  <si>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</si>
  <si>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</si>
  <si>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</si>
  <si>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</si>
  <si>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</si>
  <si>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</si>
  <si>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</si>
  <si>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</si>
  <si>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</si>
  <si>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</si>
  <si>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</si>
  <si>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</si>
  <si>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</si>
  <si>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</si>
  <si>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</si>
  <si>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</si>
  <si>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</si>
  <si>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</si>
  <si>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</si>
  <si>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</si>
  <si>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</si>
  <si>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</si>
  <si>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</si>
  <si>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</si>
  <si>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</si>
  <si>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</si>
  <si>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</si>
  <si>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</si>
  <si>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</si>
  <si>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</si>
  <si>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</si>
  <si>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</si>
  <si>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</si>
  <si>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</si>
  <si>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</si>
  <si>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</si>
  <si>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</si>
  <si>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</si>
  <si>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</si>
  <si>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</si>
  <si>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</si>
  <si>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</si>
  <si>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</si>
  <si>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</si>
  <si>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</si>
  <si>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</si>
  <si>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</si>
  <si>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</si>
  <si>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</si>
  <si>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</si>
  <si>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</si>
  <si>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</si>
  <si>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</si>
  <si>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</si>
  <si>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</si>
  <si>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</si>
  <si>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</si>
  <si>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</si>
  <si>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</si>
  <si>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</si>
  <si>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</si>
  <si>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</si>
  <si>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</si>
  <si>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</si>
  <si>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</si>
  <si>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</si>
  <si>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</si>
  <si>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</si>
  <si>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</si>
  <si>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</si>
  <si>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</si>
  <si>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</si>
  <si>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</si>
  <si>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</si>
  <si>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</si>
  <si>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</si>
  <si>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</si>
  <si>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</si>
  <si>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</si>
  <si>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</si>
  <si>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</si>
  <si>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</si>
  <si>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</si>
  <si>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</si>
  <si>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</si>
  <si>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</si>
  <si>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</si>
  <si>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</si>
  <si>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</si>
  <si>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</si>
  <si>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</si>
  <si>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</si>
  <si>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</si>
  <si>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</si>
  <si>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</si>
  <si>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</si>
  <si>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</si>
  <si>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</si>
  <si>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</si>
  <si>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</si>
  <si>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</si>
  <si>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</si>
  <si>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</si>
  <si>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</si>
  <si>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</si>
  <si>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</si>
  <si>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</si>
  <si>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</si>
  <si>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</si>
  <si>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</si>
  <si>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</si>
  <si>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</si>
  <si>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</si>
  <si>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</si>
  <si>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</si>
  <si>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</si>
  <si>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</si>
  <si>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</si>
  <si>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</si>
  <si>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</si>
  <si>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</si>
  <si>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</si>
  <si>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</si>
  <si>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</si>
  <si>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</si>
  <si>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</si>
  <si>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</si>
  <si>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</si>
  <si>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</si>
  <si>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</si>
  <si>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</si>
  <si>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</si>
  <si>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</si>
  <si>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</si>
  <si>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</si>
  <si>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</si>
  <si>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</si>
  <si>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</si>
  <si>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</si>
  <si>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</si>
  <si>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</si>
  <si>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</si>
  <si>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</si>
  <si>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</si>
  <si>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</si>
  <si>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</si>
  <si>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</si>
  <si>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</si>
  <si>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</si>
  <si>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</si>
  <si>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</si>
  <si>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</si>
  <si>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</si>
  <si>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</si>
  <si>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</si>
  <si>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</si>
  <si>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</si>
  <si>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</si>
  <si>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</si>
  <si>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</si>
  <si>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</si>
  <si>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</si>
  <si>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</si>
  <si>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</si>
  <si>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</si>
  <si>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</si>
  <si>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</si>
  <si>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</si>
  <si>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</si>
  <si>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</si>
  <si>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</si>
  <si>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</si>
  <si>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</si>
  <si>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</si>
  <si>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</si>
  <si>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</si>
  <si>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</si>
  <si>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</si>
  <si>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</si>
  <si>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</si>
  <si>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</si>
  <si>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</si>
  <si>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</si>
  <si>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</si>
  <si>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</si>
  <si>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</si>
  <si>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</si>
  <si>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</si>
  <si>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</si>
  <si>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</si>
  <si>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</si>
  <si>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</si>
  <si>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</si>
  <si>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</si>
  <si>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</si>
  <si>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</si>
  <si>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</si>
  <si>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</si>
  <si>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</si>
  <si>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</si>
  <si>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</si>
  <si>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</si>
  <si>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</si>
  <si>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</si>
  <si>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</si>
  <si>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</si>
  <si>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</si>
  <si>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</si>
  <si>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</si>
  <si>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</si>
  <si>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</si>
  <si>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</si>
  <si>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</si>
  <si>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</si>
  <si>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</si>
  <si>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</si>
  <si>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</si>
  <si>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</si>
  <si>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</si>
  <si>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</si>
  <si>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</si>
  <si>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</si>
  <si>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</si>
  <si>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</si>
  <si>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</si>
  <si>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</si>
  <si>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</si>
  <si>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</si>
  <si>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</si>
  <si>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</si>
  <si>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</si>
  <si>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</si>
  <si>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</si>
  <si>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</si>
  <si>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</si>
  <si>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</si>
  <si>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</si>
  <si>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</si>
  <si>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</si>
  <si>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</si>
  <si>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</si>
  <si>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</si>
  <si>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</si>
  <si>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</si>
  <si>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</si>
  <si>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</si>
  <si>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</si>
  <si>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</si>
  <si>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</si>
  <si>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</si>
  <si>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</si>
  <si>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</si>
  <si>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</si>
  <si>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</si>
  <si>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</si>
  <si>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</si>
  <si>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</si>
  <si>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</si>
  <si>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</si>
  <si>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</si>
  <si>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</si>
  <si>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</si>
  <si>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</si>
  <si>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</si>
  <si>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</si>
  <si>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</si>
  <si>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</si>
  <si>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</si>
  <si>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</si>
  <si>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</si>
  <si>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</si>
  <si>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</si>
  <si>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</si>
  <si>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</si>
  <si>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</si>
  <si>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</si>
  <si>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</si>
  <si>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</si>
  <si>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</si>
  <si>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</si>
  <si>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</si>
  <si>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</si>
  <si>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</si>
  <si>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</si>
  <si>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</si>
  <si>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</si>
  <si>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</si>
  <si>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</si>
  <si>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</si>
  <si>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</si>
  <si>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</si>
  <si>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</si>
  <si>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</si>
  <si>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</si>
  <si>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</si>
  <si>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</si>
  <si>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</si>
  <si>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</si>
  <si>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</si>
  <si>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</si>
  <si>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</si>
  <si>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</si>
  <si>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</si>
  <si>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</si>
  <si>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</si>
  <si>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</si>
  <si>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</si>
  <si>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</si>
  <si>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</si>
  <si>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</si>
  <si>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</si>
  <si>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</si>
  <si>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</si>
  <si>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</si>
  <si>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</si>
  <si>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</si>
  <si>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</si>
  <si>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</si>
  <si>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</si>
  <si>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</si>
  <si>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</si>
  <si>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</si>
  <si>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</si>
  <si>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</si>
  <si>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</si>
  <si>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</si>
  <si>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</si>
  <si>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</si>
  <si>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</si>
  <si>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</si>
  <si>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</si>
  <si>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</si>
  <si>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</si>
  <si>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</si>
  <si>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</si>
  <si>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</si>
  <si>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</si>
  <si>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</si>
  <si>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</si>
  <si>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</si>
  <si>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</si>
  <si>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</si>
  <si>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</si>
  <si>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</si>
  <si>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</si>
  <si>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</si>
  <si>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</si>
  <si>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</si>
  <si>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</si>
  <si>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</si>
  <si>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</si>
  <si>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</si>
  <si>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</si>
  <si>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</si>
  <si>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</si>
  <si>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</si>
  <si>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</si>
  <si>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</si>
  <si>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</si>
  <si>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</si>
  <si>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</si>
  <si>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</si>
  <si>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</si>
  <si>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</si>
  <si>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</si>
  <si>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</si>
  <si>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</si>
  <si>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</si>
  <si>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</si>
  <si>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</si>
  <si>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</si>
  <si>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</si>
  <si>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</si>
  <si>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</si>
  <si>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</si>
  <si>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</si>
  <si>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</si>
  <si>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</si>
  <si>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</si>
  <si>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</si>
  <si>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</si>
  <si>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</si>
  <si>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</si>
  <si>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</si>
  <si>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</si>
  <si>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</si>
  <si>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</si>
  <si>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</si>
  <si>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</si>
  <si>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</si>
  <si>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</si>
  <si>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</si>
  <si>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</si>
  <si>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</si>
  <si>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</si>
  <si>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</si>
  <si>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</si>
  <si>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</si>
  <si>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</si>
  <si>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</si>
  <si>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</si>
  <si>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</si>
  <si>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</si>
  <si>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</si>
  <si>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</si>
  <si>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</si>
  <si>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</si>
  <si>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</si>
  <si>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</si>
  <si>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</si>
  <si>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</si>
  <si>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</si>
  <si>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</si>
  <si>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</si>
  <si>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</si>
  <si>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</si>
  <si>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</si>
  <si>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</si>
  <si>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</si>
  <si>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</si>
  <si>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</si>
  <si>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</si>
  <si>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</si>
  <si>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</si>
  <si>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</si>
  <si>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</si>
  <si>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</si>
  <si>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</si>
  <si>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</si>
  <si>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</si>
  <si>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</si>
  <si>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</si>
  <si>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</si>
  <si>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</si>
  <si>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</si>
  <si>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</si>
  <si>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</si>
  <si>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</si>
  <si>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</si>
  <si>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</si>
  <si>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</si>
  <si>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</si>
  <si>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</si>
  <si>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</si>
  <si>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</si>
  <si>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</si>
  <si>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</si>
  <si>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</si>
  <si>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</si>
  <si>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</si>
  <si>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</si>
  <si>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</si>
  <si>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</si>
  <si>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</si>
  <si>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</si>
  <si>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</si>
  <si>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</si>
  <si>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</si>
  <si>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</si>
  <si>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</si>
  <si>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</si>
  <si>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</si>
  <si>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</si>
  <si>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</si>
  <si>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</si>
  <si>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</si>
  <si>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</si>
  <si>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</si>
  <si>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</si>
  <si>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</si>
  <si>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</si>
  <si>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</si>
  <si>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</si>
  <si>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</si>
  <si>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</si>
  <si>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</si>
  <si>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</si>
  <si>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</si>
  <si>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</si>
  <si>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</si>
  <si>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</si>
  <si>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</si>
  <si>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</si>
  <si>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</si>
  <si>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</si>
  <si>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</si>
  <si>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</si>
  <si>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</si>
  <si>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</si>
  <si>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</si>
  <si>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</si>
  <si>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</si>
  <si>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</si>
  <si>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</si>
  <si>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</si>
  <si>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</si>
  <si>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</si>
  <si>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</si>
  <si>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</si>
  <si>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</si>
  <si>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</si>
  <si>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</si>
  <si>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</si>
  <si>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</si>
  <si>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</si>
  <si>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</si>
  <si>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</si>
  <si>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</si>
  <si>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</si>
  <si>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</si>
  <si>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</si>
  <si>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</si>
  <si>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</si>
  <si>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</si>
  <si>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</si>
  <si>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</si>
  <si>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</si>
  <si>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</si>
  <si>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</si>
  <si>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</si>
  <si>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</si>
  <si>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</si>
  <si>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</si>
  <si>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</si>
  <si>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</si>
  <si>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</si>
  <si>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</si>
  <si>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</si>
  <si>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</si>
  <si>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</si>
  <si>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</si>
  <si>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</si>
  <si>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</si>
  <si>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</si>
  <si>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</si>
  <si>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</si>
  <si>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</si>
  <si>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</si>
  <si>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</si>
  <si>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</si>
  <si>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</si>
  <si>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</si>
  <si>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</si>
  <si>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</si>
  <si>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</si>
  <si>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</si>
  <si>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</si>
  <si>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</si>
  <si>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</si>
  <si>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</si>
  <si>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</si>
  <si>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</si>
  <si>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</si>
  <si>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</si>
  <si>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</si>
  <si>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</si>
  <si>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</si>
  <si>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</si>
  <si>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</si>
  <si>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</si>
  <si>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</si>
  <si>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</si>
  <si>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</si>
  <si>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</si>
  <si>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</si>
  <si>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</si>
  <si>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</si>
  <si>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</si>
  <si>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</si>
  <si>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</si>
  <si>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</si>
  <si>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</si>
  <si>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</si>
  <si>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</si>
  <si>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</si>
  <si>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</si>
  <si>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</si>
  <si>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</si>
  <si>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</si>
  <si>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</si>
  <si>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</si>
  <si>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</si>
  <si>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</si>
  <si>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</si>
  <si>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</si>
  <si>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</si>
  <si>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</si>
  <si>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</si>
  <si>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</si>
  <si>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</si>
  <si>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</si>
  <si>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</si>
  <si>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</si>
  <si>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</si>
  <si>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</si>
  <si>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</si>
  <si>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</si>
  <si>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</si>
  <si>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</si>
  <si>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</si>
  <si>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</si>
  <si>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</si>
  <si>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</si>
  <si>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</si>
  <si>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</si>
  <si>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</si>
  <si>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</si>
  <si>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</si>
  <si>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</si>
  <si>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</si>
  <si>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</si>
  <si>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</si>
  <si>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</si>
  <si>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</si>
  <si>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</si>
  <si>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</si>
  <si>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</si>
  <si>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</si>
  <si>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</si>
  <si>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</si>
  <si>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</si>
  <si>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</si>
  <si>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</si>
  <si>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</si>
  <si>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</si>
  <si>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</si>
  <si>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</si>
  <si>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</si>
  <si>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</si>
  <si>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</si>
  <si>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</si>
  <si>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</si>
  <si>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</si>
  <si>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</si>
  <si>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</si>
  <si>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</si>
  <si>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</si>
  <si>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</si>
  <si>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</si>
  <si>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</si>
  <si>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</si>
  <si>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</si>
  <si>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</si>
  <si>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</si>
  <si>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</si>
  <si>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</si>
  <si>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</si>
  <si>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</si>
  <si>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</si>
  <si>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</si>
  <si>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</si>
  <si>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</si>
  <si>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</si>
  <si>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</si>
  <si>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</si>
  <si>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</si>
  <si>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</si>
  <si>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</si>
  <si>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</si>
  <si>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</si>
  <si>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</si>
  <si>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</si>
  <si>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</si>
  <si>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</si>
  <si>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</si>
  <si>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</si>
  <si>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</si>
  <si>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</si>
  <si>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</si>
  <si>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</si>
  <si>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</si>
  <si>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</si>
  <si>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</si>
  <si>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</si>
  <si>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</si>
  <si>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</si>
  <si>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</si>
  <si>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</si>
  <si>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</si>
  <si>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</si>
  <si>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</si>
  <si>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</si>
  <si>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</si>
  <si>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</si>
  <si>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</si>
  <si>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</si>
  <si>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</si>
  <si>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</si>
  <si>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</si>
  <si>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</si>
  <si>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</si>
  <si>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</si>
  <si>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</si>
  <si>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</si>
  <si>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</si>
  <si>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</si>
  <si>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</si>
  <si>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</si>
  <si>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</si>
  <si>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</si>
  <si>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</si>
  <si>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</si>
  <si>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</si>
  <si>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</si>
  <si>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</si>
  <si>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</si>
  <si>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</si>
  <si>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</si>
  <si>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</si>
  <si>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</si>
  <si>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</si>
  <si>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</si>
  <si>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</si>
  <si>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</si>
  <si>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</si>
  <si>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</si>
  <si>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</si>
  <si>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</si>
  <si>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</si>
  <si>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</si>
  <si>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</si>
  <si>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</si>
  <si>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</si>
  <si>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</si>
  <si>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</si>
  <si>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</si>
  <si>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</si>
  <si>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</si>
  <si>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</si>
  <si>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</si>
  <si>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</si>
  <si>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</si>
  <si>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</si>
  <si>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</si>
  <si>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</si>
  <si>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</si>
  <si>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</si>
  <si>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</si>
  <si>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</si>
  <si>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</si>
  <si>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</si>
  <si>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</si>
  <si>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</si>
  <si>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</si>
  <si>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</si>
  <si>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</si>
  <si>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</si>
  <si>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</si>
  <si>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</si>
  <si>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</si>
  <si>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</si>
  <si>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</si>
  <si>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</si>
  <si>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</si>
  <si>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</si>
  <si>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</si>
  <si>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</si>
  <si>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</si>
  <si>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</si>
  <si>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</si>
  <si>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</si>
  <si>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</si>
  <si>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</si>
  <si>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</si>
  <si>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</si>
  <si>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</si>
  <si>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</si>
  <si>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</si>
  <si>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</si>
  <si>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</si>
  <si>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</si>
  <si>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</si>
  <si>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</si>
  <si>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</si>
  <si>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</si>
  <si>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</si>
  <si>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</si>
  <si>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</si>
  <si>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</si>
  <si>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</si>
  <si>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</si>
  <si>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</si>
  <si>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</si>
  <si>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</si>
  <si>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</si>
  <si>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</si>
  <si>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</si>
  <si>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</si>
  <si>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</si>
  <si>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</si>
  <si>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</si>
  <si>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</si>
  <si>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</si>
  <si>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</si>
  <si>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</si>
  <si>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</si>
  <si>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</si>
  <si>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</si>
  <si>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</si>
  <si>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</si>
  <si>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</si>
  <si>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</si>
  <si>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</si>
  <si>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</si>
  <si>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</si>
  <si>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</si>
  <si>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</si>
  <si>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</si>
  <si>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</si>
  <si>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</si>
  <si>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</si>
  <si>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</si>
  <si>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</si>
  <si>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</si>
  <si>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</si>
  <si>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</si>
  <si>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</si>
  <si>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</si>
  <si>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</si>
  <si>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</si>
  <si>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</si>
  <si>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</si>
  <si>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</si>
  <si>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</si>
  <si>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</si>
  <si>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</si>
  <si>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</si>
  <si>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</si>
  <si>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</si>
  <si>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</si>
  <si>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</si>
  <si>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</si>
  <si>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</si>
  <si>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</si>
  <si>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</si>
  <si>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</si>
  <si>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</si>
  <si>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</si>
  <si>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</si>
  <si>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</si>
  <si>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</si>
  <si>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</si>
  <si>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</si>
  <si>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</si>
  <si>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</si>
  <si>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</si>
  <si>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</si>
  <si>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</si>
  <si>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</si>
  <si>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</si>
  <si>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</si>
  <si>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</si>
  <si>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</si>
  <si>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</si>
  <si>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</si>
  <si>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</si>
  <si>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</si>
  <si>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</si>
  <si>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</si>
  <si>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</si>
  <si>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</si>
  <si>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</si>
  <si>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</si>
  <si>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05099000</t>
  </si>
  <si>
    <t>LE LOT</t>
  </si>
  <si>
    <t>LE LOT A ENTRAYGUES</t>
  </si>
  <si>
    <t>IBMR190-05608</t>
  </si>
  <si>
    <t>Agence de l'Eau Adour Garonne</t>
  </si>
  <si>
    <t>41749411900056</t>
  </si>
  <si>
    <t>AQUABIO</t>
  </si>
  <si>
    <t>GAUCHE</t>
  </si>
  <si>
    <t>Anthony ANTOINE (Hydrobiologiste) - Sébastien BASSOMPIERRE (Hydrobiologiste) - Benjamin POUJARDIEU (Hydrobiologiste)</t>
  </si>
  <si>
    <t>Points contacts</t>
  </si>
  <si>
    <t>BASSES EAUX</t>
  </si>
  <si>
    <t>ensoleille</t>
  </si>
  <si>
    <t>NULLE OU FAIBLE</t>
  </si>
  <si>
    <t>OUI</t>
  </si>
  <si>
    <t xml:space="preserve">« Réalisation de 51 points contact sur les 51% de la station non pédestres»
</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</si>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</sst>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665928</v>
      </c>
      <c r="G10" s="97"/>
      <c r="H10" s="98"/>
    </row>
    <row r="11" spans="1:8" ht="15">
      <c r="A11" s="10" t="s">
        <v>2281</v>
      </c>
      <c r="B11" s="47">
        <v>43643</v>
      </c>
      <c r="D11" s="10" t="s">
        <v>2284</v>
      </c>
      <c r="E11" s="52">
        <v>6393559</v>
      </c>
      <c r="G11" s="97"/>
      <c r="H11" s="98"/>
    </row>
    <row r="12" spans="1:8" ht="15">
      <c r="A12" s="10" t="s">
        <v>2287</v>
      </c>
      <c r="B12" s="52" t="s">
        <v>5291</v>
      </c>
      <c r="D12" s="10" t="s">
        <v>2285</v>
      </c>
      <c r="E12" s="52">
        <v>665868</v>
      </c>
      <c r="G12" s="99"/>
      <c r="H12" s="100"/>
    </row>
    <row r="13" spans="1:5" ht="17.25" customHeight="1" thickBot="1">
      <c r="A13" s="2"/>
      <c r="B13" s="55"/>
      <c r="D13" s="10" t="s">
        <v>2286</v>
      </c>
      <c r="E13" s="52">
        <v>6393645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665928</v>
      </c>
    </row>
    <row r="18" spans="1:3" ht="15">
      <c r="A18" s="111"/>
      <c r="B18" s="49" t="s">
        <v>2271</v>
      </c>
      <c r="C18" s="61">
        <f>E11</f>
        <v>6393559</v>
      </c>
    </row>
    <row r="19" spans="1:2" ht="15">
      <c r="A19" s="3" t="s">
        <v>2063</v>
      </c>
      <c r="B19" s="29">
        <v>238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49</v>
      </c>
      <c r="D35" s="28" t="s">
        <v>2288</v>
      </c>
      <c r="E35" s="32">
        <v>51</v>
      </c>
    </row>
    <row r="36" spans="1:5" s="7" customFormat="1" ht="15" customHeight="1">
      <c r="A36" s="5" t="s">
        <v>2113</v>
      </c>
      <c r="B36" s="30">
        <v>100</v>
      </c>
      <c r="C36" s="6"/>
      <c r="D36" s="8" t="s">
        <v>2112</v>
      </c>
      <c r="E36" s="30">
        <v>100</v>
      </c>
    </row>
    <row r="37" spans="1:5" s="7" customFormat="1" ht="15" customHeight="1">
      <c r="A37" s="5" t="s">
        <v>2111</v>
      </c>
      <c r="B37" s="30">
        <v>23.899999618530273</v>
      </c>
      <c r="C37" s="6"/>
      <c r="D37" s="8" t="s">
        <v>2110</v>
      </c>
      <c r="E37" s="30">
        <v>24.799999237060547</v>
      </c>
    </row>
    <row r="38" spans="1:5" s="7" customFormat="1" ht="15" customHeight="1">
      <c r="A38" s="5" t="s">
        <v>2115</v>
      </c>
      <c r="B38" s="30">
        <v>17</v>
      </c>
      <c r="C38" s="6"/>
      <c r="D38" s="8" t="s">
        <v>2115</v>
      </c>
      <c r="E38" s="30">
        <v>3</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5</v>
      </c>
    </row>
    <row r="44" spans="1:5" s="15" customFormat="1" ht="15">
      <c r="A44" s="3" t="s">
        <v>2106</v>
      </c>
      <c r="B44" s="9">
        <v>3</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0</v>
      </c>
    </row>
    <row r="60" spans="1:5" s="15" customFormat="1" ht="15">
      <c r="A60" s="3" t="s">
        <v>2092</v>
      </c>
      <c r="B60" s="9">
        <v>3</v>
      </c>
      <c r="C60" s="6"/>
      <c r="D60" s="10" t="s">
        <v>2092</v>
      </c>
      <c r="E60" s="9">
        <v>5</v>
      </c>
    </row>
    <row r="61" spans="1:5" s="15" customFormat="1" ht="15">
      <c r="A61" s="3" t="s">
        <v>2091</v>
      </c>
      <c r="B61" s="9">
        <v>0</v>
      </c>
      <c r="C61" s="6"/>
      <c r="D61" s="10" t="s">
        <v>2091</v>
      </c>
      <c r="E61" s="9">
        <v>1</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v>4</v>
      </c>
    </row>
    <row r="66" spans="1:5" s="15" customFormat="1" ht="15">
      <c r="A66" s="3" t="s">
        <v>2088</v>
      </c>
      <c r="B66" s="9">
        <v>4</v>
      </c>
      <c r="C66" s="6"/>
      <c r="D66" s="10" t="s">
        <v>2088</v>
      </c>
      <c r="E66" s="9">
        <v>4</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0</v>
      </c>
    </row>
    <row r="74" spans="1:5" s="15" customFormat="1" ht="15">
      <c r="A74" s="3" t="s">
        <v>2082</v>
      </c>
      <c r="B74" s="9">
        <v>3</v>
      </c>
      <c r="C74" s="6"/>
      <c r="D74" s="10" t="s">
        <v>2082</v>
      </c>
      <c r="E74" s="9">
        <v>1</v>
      </c>
    </row>
    <row r="75" spans="1:5" s="15" customFormat="1" ht="15">
      <c r="A75" s="3" t="s">
        <v>2081</v>
      </c>
      <c r="B75" s="9">
        <v>4</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3</v>
      </c>
    </row>
    <row r="86" spans="1:5" s="15" customFormat="1" ht="15">
      <c r="A86" s="3" t="s">
        <v>2072</v>
      </c>
      <c r="B86" s="9">
        <v>1</v>
      </c>
      <c r="C86" s="6"/>
      <c r="D86" s="10" t="s">
        <v>2072</v>
      </c>
      <c r="E86" s="9">
        <v>0</v>
      </c>
    </row>
    <row r="87" spans="1:5" s="15" customFormat="1" ht="15">
      <c r="A87" s="3" t="s">
        <v>2071</v>
      </c>
      <c r="B87" s="9">
        <v>2</v>
      </c>
      <c r="C87" s="6"/>
      <c r="D87" s="10" t="s">
        <v>2071</v>
      </c>
      <c r="E87" s="9">
        <v>0</v>
      </c>
    </row>
    <row r="88" spans="1:5" s="15" customFormat="1" ht="15">
      <c r="A88" s="3" t="s">
        <v>2070</v>
      </c>
      <c r="B88" s="9">
        <v>2</v>
      </c>
      <c r="C88" s="6"/>
      <c r="D88" s="10" t="s">
        <v>2070</v>
      </c>
      <c r="E88" s="9">
        <v>2</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1922</v>
      </c>
      <c r="B97" s="20" t="str">
        <f>IF(A97="NEWCOD",IF(ISBLANK(G97),"renseigner le champ 'Nouveau taxon'",G97),VLOOKUP(A97,'Ref Taxo'!A:B,2,FALSE))</f>
        <v>Tetraspora</v>
      </c>
      <c r="C97" s="21">
        <f>IF(A97="NEWCOD",IF(ISBLANK(H97),"NoCod",H97),VLOOKUP(A97,'Ref Taxo'!A:D,4,FALSE))</f>
        <v>1138</v>
      </c>
      <c r="D97" s="34">
        <v>0.009999999776482582</v>
      </c>
      <c r="E97" s="35">
        <v>0</v>
      </c>
      <c r="F97" s="35" t="s">
        <v>2294</v>
      </c>
      <c r="G97" s="77"/>
      <c r="H97" s="78"/>
    </row>
    <row r="98" spans="1:8" ht="15">
      <c r="A98" s="33" t="s">
        <v>1902</v>
      </c>
      <c r="B98" s="20" t="str">
        <f>IF(A98="NEWCOD",IF(ISBLANK(G98),"renseigner le champ 'Nouveau taxon'",G98),VLOOKUP(A98,'Ref Taxo'!A:B,2,FALSE))</f>
        <v>Stigeoclonium</v>
      </c>
      <c r="C98" s="21">
        <f>IF(A98="NEWCOD",IF(ISBLANK(H98),"NoCod",H98),VLOOKUP(A98,'Ref Taxo'!A:D,4,FALSE))</f>
        <v>1119</v>
      </c>
      <c r="D98" s="34">
        <v>0.009999999776482582</v>
      </c>
      <c r="E98" s="35">
        <v>0</v>
      </c>
      <c r="F98" s="35" t="s">
        <v>2294</v>
      </c>
      <c r="G98" s="79"/>
      <c r="H98" s="80"/>
    </row>
    <row r="99" spans="1:8" ht="15">
      <c r="A99" s="33" t="s">
        <v>1322</v>
      </c>
      <c r="B99" s="20" t="str">
        <f>IF(A99="NEWCOD",IF(ISBLANK(G99),"renseigner le champ 'Nouveau taxon'",G99),VLOOKUP(A99,'Ref Taxo'!A:B,2,FALSE))</f>
        <v xml:space="preserve">Paralemanea </v>
      </c>
      <c r="C99" s="21">
        <f>IF(A99="NEWCOD",IF(ISBLANK(H99),"NoCod",H99),VLOOKUP(A99,'Ref Taxo'!A:D,4,FALSE))</f>
        <v>31566</v>
      </c>
      <c r="D99" s="34">
        <v>0.009999999776482582</v>
      </c>
      <c r="E99" s="35">
        <v>0.009999999776482582</v>
      </c>
      <c r="F99" s="35" t="s">
        <v>2294</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0.009999999776482582</v>
      </c>
      <c r="E100" s="35">
        <v>0.009999999776482582</v>
      </c>
      <c r="F100" s="35" t="s">
        <v>2294</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0.009999999776482582</v>
      </c>
      <c r="E101" s="35">
        <v>0.009999999776482582</v>
      </c>
      <c r="F101" s="35" t="s">
        <v>2294</v>
      </c>
      <c r="G101" s="79"/>
      <c r="H101" s="80"/>
    </row>
    <row r="102" spans="1:8" ht="15">
      <c r="A102" s="33" t="s">
        <v>768</v>
      </c>
      <c r="B102" s="20" t="str">
        <f>IF(A102="NEWCOD",IF(ISBLANK(G102),"renseigner le champ 'Nouveau taxon'",G102),VLOOKUP(A102,'Ref Taxo'!A:B,2,FALSE))</f>
        <v>Fontinalis antipyretica</v>
      </c>
      <c r="C102" s="21">
        <f>IF(A102="NEWCOD",IF(ISBLANK(H102),"NoCod",H102),VLOOKUP(A102,'Ref Taxo'!A:D,4,FALSE))</f>
        <v>1310</v>
      </c>
      <c r="D102" s="34">
        <v>0.009999999776482582</v>
      </c>
      <c r="E102" s="35">
        <v>0</v>
      </c>
      <c r="F102" s="35" t="s">
        <v>2294</v>
      </c>
      <c r="G102" s="79"/>
      <c r="H102" s="80"/>
    </row>
    <row r="103" spans="1:8" ht="15">
      <c r="A103" s="33" t="s">
        <v>631</v>
      </c>
      <c r="B103" s="20" t="str">
        <f>IF(A103="NEWCOD",IF(ISBLANK(G103),"renseigner le champ 'Nouveau taxon'",G103),VLOOKUP(A103,'Ref Taxo'!A:B,2,FALSE))</f>
        <v>Elodea canadensis</v>
      </c>
      <c r="C103" s="21">
        <f>IF(A103="NEWCOD",IF(ISBLANK(H103),"NoCod",H103),VLOOKUP(A103,'Ref Taxo'!A:D,4,FALSE))</f>
        <v>1586</v>
      </c>
      <c r="D103" s="34">
        <v>0.009999999776482582</v>
      </c>
      <c r="E103" s="35">
        <v>0</v>
      </c>
      <c r="F103" s="35" t="s">
        <v>2294</v>
      </c>
      <c r="G103" s="79"/>
      <c r="H103" s="80"/>
    </row>
    <row r="104" spans="1:8" ht="15">
      <c r="A104" s="33" t="s">
        <v>1941</v>
      </c>
      <c r="B104" s="20" t="str">
        <f>IF(A104="NEWCOD",IF(ISBLANK(G104),"renseigner le champ 'Nouveau taxon'",G104),VLOOKUP(A104,'Ref Taxo'!A:B,2,FALSE))</f>
        <v>Tolypothrix</v>
      </c>
      <c r="C104" s="21">
        <f>IF(A104="NEWCOD",IF(ISBLANK(H104),"NoCod",H104),VLOOKUP(A104,'Ref Taxo'!A:D,4,FALSE))</f>
        <v>6304</v>
      </c>
      <c r="D104" s="34">
        <v>0.009999999776482582</v>
      </c>
      <c r="E104" s="35">
        <v>0</v>
      </c>
      <c r="F104" s="35" t="s">
        <v>2294</v>
      </c>
      <c r="G104" s="79"/>
      <c r="H104" s="80"/>
    </row>
    <row r="105" spans="1:8" ht="15">
      <c r="A105" s="33" t="s">
        <v>1471</v>
      </c>
      <c r="B105" s="20" t="str">
        <f>IF(A105="NEWCOD",IF(ISBLANK(G105),"renseigner le champ 'Nouveau taxon'",G105),VLOOKUP(A105,'Ref Taxo'!A:B,2,FALSE))</f>
        <v>Potamogeton crispus</v>
      </c>
      <c r="C105" s="21">
        <f>IF(A105="NEWCOD",IF(ISBLANK(H105),"NoCod",H105),VLOOKUP(A105,'Ref Taxo'!A:D,4,FALSE))</f>
        <v>1645</v>
      </c>
      <c r="D105" s="34">
        <v>0.009999999776482582</v>
      </c>
      <c r="E105" s="35">
        <v>0</v>
      </c>
      <c r="F105" s="35" t="s">
        <v>2294</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0.10000000149011612</v>
      </c>
      <c r="E106" s="35">
        <v>0.20000000298023224</v>
      </c>
      <c r="F106" s="35" t="s">
        <v>2294</v>
      </c>
      <c r="G106" s="79"/>
      <c r="H106" s="80"/>
    </row>
    <row r="107" spans="1:8" ht="15">
      <c r="A107" s="33" t="s">
        <v>810</v>
      </c>
      <c r="B107" s="20" t="str">
        <f>IF(A107="NEWCOD",IF(ISBLANK(G107),"renseigner le champ 'Nouveau taxon'",G107),VLOOKUP(A107,'Ref Taxo'!A:B,2,FALSE))</f>
        <v>Gomphoneis</v>
      </c>
      <c r="C107" s="21">
        <f>IF(A107="NEWCOD",IF(ISBLANK(H107),"NoCod",H107),VLOOKUP(A107,'Ref Taxo'!A:D,4,FALSE))</f>
        <v>9382</v>
      </c>
      <c r="D107" s="34">
        <v>0.10000000149011612</v>
      </c>
      <c r="E107" s="35">
        <v>0.009999999776482582</v>
      </c>
      <c r="F107" s="35" t="s">
        <v>2294</v>
      </c>
      <c r="G107" s="79"/>
      <c r="H107" s="80"/>
    </row>
    <row r="108" spans="1:8" ht="15">
      <c r="A108" s="33" t="s">
        <v>842</v>
      </c>
      <c r="B108" s="20" t="str">
        <f>IF(A108="NEWCOD",IF(ISBLANK(G108),"renseigner le champ 'Nouveau taxon'",G108),VLOOKUP(A108,'Ref Taxo'!A:B,2,FALSE))</f>
        <v>Hildenbrandia</v>
      </c>
      <c r="C108" s="21">
        <f>IF(A108="NEWCOD",IF(ISBLANK(H108),"NoCod",H108),VLOOKUP(A108,'Ref Taxo'!A:D,4,FALSE))</f>
        <v>1157</v>
      </c>
      <c r="D108" s="34">
        <v>0.20000000298023224</v>
      </c>
      <c r="E108" s="35">
        <v>0.009999999776482582</v>
      </c>
      <c r="F108" s="35" t="s">
        <v>2294</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0.20000000298023224</v>
      </c>
      <c r="E109" s="35">
        <v>0</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2.5</v>
      </c>
      <c r="E110" s="35">
        <v>0.8999999761581421</v>
      </c>
      <c r="F110" s="35" t="s">
        <v>2294</v>
      </c>
      <c r="G110" s="79"/>
      <c r="H110" s="80"/>
    </row>
    <row r="111" spans="1:8" ht="15">
      <c r="A111" s="33" t="s">
        <v>528</v>
      </c>
      <c r="B111" s="20" t="str">
        <f>IF(A111="NEWCOD",IF(ISBLANK(G111),"renseigner le champ 'Nouveau taxon'",G111),VLOOKUP(A111,'Ref Taxo'!A:B,2,FALSE))</f>
        <v>Diatoma</v>
      </c>
      <c r="C111" s="21">
        <f>IF(A111="NEWCOD",IF(ISBLANK(H111),"NoCod",H111),VLOOKUP(A111,'Ref Taxo'!A:D,4,FALSE))</f>
        <v>6627</v>
      </c>
      <c r="D111" s="34">
        <v>2.700000047683716</v>
      </c>
      <c r="E111" s="35">
        <v>0.8999999761581421</v>
      </c>
      <c r="F111" s="35" t="s">
        <v>2294</v>
      </c>
      <c r="G111" s="79"/>
      <c r="H111" s="80"/>
    </row>
    <row r="112" spans="1:8" ht="15">
      <c r="A112" s="33" t="s">
        <v>1207</v>
      </c>
      <c r="B112" s="20" t="str">
        <f>IF(A112="NEWCOD",IF(ISBLANK(G112),"renseigner le champ 'Nouveau taxon'",G112),VLOOKUP(A112,'Ref Taxo'!A:B,2,FALSE))</f>
        <v>Myriophyllum spicatum</v>
      </c>
      <c r="C112" s="21">
        <f>IF(A112="NEWCOD",IF(ISBLANK(H112),"NoCod",H112),VLOOKUP(A112,'Ref Taxo'!A:D,4,FALSE))</f>
        <v>1778</v>
      </c>
      <c r="D112" s="34">
        <v>12</v>
      </c>
      <c r="E112" s="35">
        <v>1.2000000476837158</v>
      </c>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2020-01-28T10:09:43Z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