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<sst xmlns="http://schemas.openxmlformats.org/spreadsheetml/2006/main" count="6472" uniqueCount="5305">
  <si>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</si>
  <si>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</si>
  <si>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</si>
  <si>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</si>
  <si>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</si>
  <si>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</si>
  <si>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</si>
  <si>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</si>
  <si>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</si>
  <si>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</si>
  <si>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</si>
  <si>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</si>
  <si>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</si>
  <si>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</si>
  <si>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</si>
  <si>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</si>
  <si>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</si>
  <si>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</si>
  <si>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</si>
  <si>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</si>
  <si>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</si>
  <si>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</si>
  <si>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</si>
  <si>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</si>
  <si>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</si>
  <si>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</si>
  <si>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</si>
  <si>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</si>
  <si>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</si>
  <si>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</si>
  <si>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</si>
  <si>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</si>
  <si>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</si>
  <si>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</si>
  <si>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</si>
  <si>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</si>
  <si>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</si>
  <si>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</si>
  <si>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</si>
  <si>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</si>
  <si>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</si>
  <si>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</si>
  <si>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</si>
  <si>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</si>
  <si>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</si>
  <si>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</si>
  <si>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</si>
  <si>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</si>
  <si>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</si>
  <si>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</si>
  <si>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</si>
  <si>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</si>
  <si>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</si>
  <si>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</si>
  <si>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</si>
  <si>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</si>
  <si>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</si>
  <si>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</si>
  <si>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</si>
  <si>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</si>
  <si>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</si>
  <si>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</si>
  <si>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</si>
  <si>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</si>
  <si>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</si>
  <si>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</si>
  <si>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</si>
  <si>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</si>
  <si>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</si>
  <si>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</si>
  <si>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</si>
  <si>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</si>
  <si>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</si>
  <si>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</si>
  <si>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</si>
  <si>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</si>
  <si>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</si>
  <si>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</si>
  <si>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</si>
  <si>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</si>
  <si>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</si>
  <si>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</si>
  <si>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</si>
  <si>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</si>
  <si>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</si>
  <si>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</si>
  <si>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</si>
  <si>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</si>
  <si>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</si>
  <si>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</si>
  <si>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</si>
  <si>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</si>
  <si>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</si>
  <si>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</si>
  <si>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</si>
  <si>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</si>
  <si>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</si>
  <si>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</si>
  <si>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</si>
  <si>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</si>
  <si>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</si>
  <si>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</si>
  <si>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</si>
  <si>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</si>
  <si>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</si>
  <si>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</si>
  <si>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</si>
  <si>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</si>
  <si>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</si>
  <si>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</si>
  <si>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</si>
  <si>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</si>
  <si>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</si>
  <si>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</si>
  <si>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</si>
  <si>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</si>
  <si>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</si>
  <si>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</si>
  <si>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</si>
  <si>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</si>
  <si>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</si>
  <si>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</si>
  <si>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</si>
  <si>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</si>
  <si>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</si>
  <si>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</si>
  <si>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</si>
  <si>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</si>
  <si>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</si>
  <si>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</si>
  <si>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</si>
  <si>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</si>
  <si>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</si>
  <si>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</si>
  <si>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</si>
  <si>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</si>
  <si>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</si>
  <si>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</si>
  <si>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</si>
  <si>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</si>
  <si>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</si>
  <si>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</si>
  <si>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</si>
  <si>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</si>
  <si>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</si>
  <si>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</si>
  <si>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</si>
  <si>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</si>
  <si>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</si>
  <si>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</si>
  <si>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</si>
  <si>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</si>
  <si>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</si>
  <si>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</si>
  <si>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</si>
  <si>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</si>
  <si>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</si>
  <si>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</si>
  <si>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</si>
  <si>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</si>
  <si>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</si>
  <si>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</si>
  <si>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</si>
  <si>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</si>
  <si>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</si>
  <si>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</si>
  <si>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</si>
  <si>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</si>
  <si>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</si>
  <si>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</si>
  <si>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</si>
  <si>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</si>
  <si>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</si>
  <si>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</si>
  <si>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</si>
  <si>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</si>
  <si>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</si>
  <si>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</si>
  <si>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</si>
  <si>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</si>
  <si>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</si>
  <si>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</si>
  <si>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</si>
  <si>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</si>
  <si>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</si>
  <si>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</si>
  <si>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</si>
  <si>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</si>
  <si>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</si>
  <si>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</si>
  <si>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</si>
  <si>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</si>
  <si>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</si>
  <si>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</si>
  <si>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</si>
  <si>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</si>
  <si>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</si>
  <si>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</si>
  <si>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</si>
  <si>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</si>
  <si>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</si>
  <si>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</si>
  <si>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</si>
  <si>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</si>
  <si>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</si>
  <si>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</si>
  <si>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</si>
  <si>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</si>
  <si>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</si>
  <si>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</si>
  <si>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</si>
  <si>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</si>
  <si>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</si>
  <si>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</si>
  <si>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</si>
  <si>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</si>
  <si>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</si>
  <si>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</si>
  <si>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</si>
  <si>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</si>
  <si>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</si>
  <si>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</si>
  <si>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</si>
  <si>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</si>
  <si>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</si>
  <si>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</si>
  <si>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</si>
  <si>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</si>
  <si>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</si>
  <si>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</si>
  <si>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</si>
  <si>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</si>
  <si>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</si>
  <si>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</si>
  <si>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</si>
  <si>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</si>
  <si>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</si>
  <si>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</si>
  <si>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</si>
  <si>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</si>
  <si>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</si>
  <si>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</si>
  <si>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</si>
  <si>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</si>
  <si>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</si>
  <si>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</si>
  <si>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</si>
  <si>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</si>
  <si>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</si>
  <si>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</si>
  <si>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</si>
  <si>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</si>
  <si>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</si>
  <si>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</si>
  <si>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</si>
  <si>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</si>
  <si>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</si>
  <si>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</si>
  <si>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</si>
  <si>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</si>
  <si>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</si>
  <si>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</si>
  <si>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</si>
  <si>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</si>
  <si>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</si>
  <si>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</si>
  <si>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</si>
  <si>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</si>
  <si>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</si>
  <si>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</si>
  <si>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</si>
  <si>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</si>
  <si>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</si>
  <si>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</si>
  <si>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</si>
  <si>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</si>
  <si>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</si>
  <si>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</si>
  <si>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</si>
  <si>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</si>
  <si>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</si>
  <si>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</si>
  <si>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</si>
  <si>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</si>
  <si>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</si>
  <si>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</si>
  <si>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</si>
  <si>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</si>
  <si>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</si>
  <si>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</si>
  <si>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</si>
  <si>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</si>
  <si>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</si>
  <si>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</si>
  <si>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</si>
  <si>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</si>
  <si>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</si>
  <si>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</si>
  <si>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</si>
  <si>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</si>
  <si>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</si>
  <si>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</si>
  <si>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</si>
  <si>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</si>
  <si>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</si>
  <si>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</si>
  <si>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</si>
  <si>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</si>
  <si>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</si>
  <si>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</si>
  <si>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</si>
  <si>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</si>
  <si>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</si>
  <si>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</si>
  <si>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</si>
  <si>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</si>
  <si>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</si>
  <si>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</si>
  <si>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</si>
  <si>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</si>
  <si>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</si>
  <si>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</si>
  <si>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</si>
  <si>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</si>
  <si>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</si>
  <si>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</si>
  <si>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</si>
  <si>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</si>
  <si>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</si>
  <si>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</si>
  <si>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</si>
  <si>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</si>
  <si>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</si>
  <si>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</si>
  <si>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</si>
  <si>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</si>
  <si>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</si>
  <si>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</si>
  <si>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</si>
  <si>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</si>
  <si>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</si>
  <si>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</si>
  <si>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</si>
  <si>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</si>
  <si>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</si>
  <si>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</si>
  <si>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</si>
  <si>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</si>
  <si>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</si>
  <si>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</si>
  <si>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</si>
  <si>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</si>
  <si>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</si>
  <si>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</si>
  <si>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</si>
  <si>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</si>
  <si>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</si>
  <si>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</si>
  <si>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</si>
  <si>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</si>
  <si>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</si>
  <si>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</si>
  <si>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</si>
  <si>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</si>
  <si>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</si>
  <si>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</si>
  <si>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</si>
  <si>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</si>
  <si>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</si>
  <si>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</si>
  <si>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</si>
  <si>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</si>
  <si>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</si>
  <si>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</si>
  <si>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</si>
  <si>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</si>
  <si>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</si>
  <si>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</si>
  <si>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</si>
  <si>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</si>
  <si>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</si>
  <si>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</si>
  <si>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</si>
  <si>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</si>
  <si>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</si>
  <si>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</si>
  <si>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</si>
  <si>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</si>
  <si>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</si>
  <si>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</si>
  <si>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</si>
  <si>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</si>
  <si>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</si>
  <si>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</si>
  <si>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</si>
  <si>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</si>
  <si>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</si>
  <si>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</si>
  <si>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</si>
  <si>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</si>
  <si>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</si>
  <si>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</si>
  <si>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</si>
  <si>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</si>
  <si>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</si>
  <si>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</si>
  <si>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</si>
  <si>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</si>
  <si>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</si>
  <si>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</si>
  <si>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</si>
  <si>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</si>
  <si>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</si>
  <si>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</si>
  <si>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</si>
  <si>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</si>
  <si>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</si>
  <si>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</si>
  <si>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</si>
  <si>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</si>
  <si>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</si>
  <si>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</si>
  <si>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</si>
  <si>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</si>
  <si>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</si>
  <si>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</si>
  <si>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</si>
  <si>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</si>
  <si>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</si>
  <si>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</si>
  <si>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</si>
  <si>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</si>
  <si>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</si>
  <si>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</si>
  <si>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</si>
  <si>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</si>
  <si>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</si>
  <si>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</si>
  <si>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</si>
  <si>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</si>
  <si>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</si>
  <si>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</si>
  <si>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</si>
  <si>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</si>
  <si>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</si>
  <si>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</si>
  <si>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</si>
  <si>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</si>
  <si>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</si>
  <si>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</si>
  <si>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</si>
  <si>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</si>
  <si>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</si>
  <si>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</si>
  <si>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</si>
  <si>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</si>
  <si>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</si>
  <si>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</si>
  <si>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</si>
  <si>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</si>
  <si>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</si>
  <si>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</si>
  <si>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</si>
  <si>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</si>
  <si>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</si>
  <si>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</si>
  <si>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</si>
  <si>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</si>
  <si>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</si>
  <si>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</si>
  <si>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</si>
  <si>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</si>
  <si>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</si>
  <si>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</si>
  <si>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</si>
  <si>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</si>
  <si>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</si>
  <si>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</si>
  <si>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</si>
  <si>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</si>
  <si>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</si>
  <si>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</si>
  <si>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</si>
  <si>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</si>
  <si>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</si>
  <si>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</si>
  <si>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</si>
  <si>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</si>
  <si>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</si>
  <si>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</si>
  <si>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</si>
  <si>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</si>
  <si>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</si>
  <si>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</si>
  <si>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</si>
  <si>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</si>
  <si>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</si>
  <si>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</si>
  <si>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</si>
  <si>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</si>
  <si>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</si>
  <si>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</si>
  <si>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</si>
  <si>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</si>
  <si>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</si>
  <si>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</si>
  <si>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</si>
  <si>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</si>
  <si>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</si>
  <si>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</si>
  <si>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</si>
  <si>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</si>
  <si>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</si>
  <si>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</si>
  <si>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</si>
  <si>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</si>
  <si>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</si>
  <si>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</si>
  <si>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</si>
  <si>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</si>
  <si>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</si>
  <si>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</si>
  <si>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</si>
  <si>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</si>
  <si>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</si>
  <si>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</si>
  <si>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</si>
  <si>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</si>
  <si>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</si>
  <si>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</si>
  <si>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</si>
  <si>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</si>
  <si>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</si>
  <si>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</si>
  <si>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</si>
  <si>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</si>
  <si>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</si>
  <si>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</si>
  <si>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</si>
  <si>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</si>
  <si>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</si>
  <si>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</si>
  <si>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</si>
  <si>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</si>
  <si>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</si>
  <si>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</si>
  <si>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</si>
  <si>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</si>
  <si>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</si>
  <si>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</si>
  <si>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</si>
  <si>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</si>
  <si>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</si>
  <si>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</si>
  <si>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</si>
  <si>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</si>
  <si>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</si>
  <si>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</si>
  <si>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</si>
  <si>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</si>
  <si>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</si>
  <si>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</si>
  <si>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</si>
  <si>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</si>
  <si>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</si>
  <si>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</si>
  <si>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</si>
  <si>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</si>
  <si>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</si>
  <si>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</si>
  <si>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</si>
  <si>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</si>
  <si>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</si>
  <si>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</si>
  <si>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</si>
  <si>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</si>
  <si>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</si>
  <si>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</si>
  <si>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</si>
  <si>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</si>
  <si>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</si>
  <si>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</si>
  <si>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</si>
  <si>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</si>
  <si>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</si>
  <si>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</si>
  <si>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</si>
  <si>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</si>
  <si>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</si>
  <si>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</si>
  <si>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</si>
  <si>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</si>
  <si>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</si>
  <si>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</si>
  <si>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</si>
  <si>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</si>
  <si>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</si>
  <si>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</si>
  <si>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</si>
  <si>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</si>
  <si>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</si>
  <si>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</si>
  <si>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</si>
  <si>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</si>
  <si>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</si>
  <si>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</si>
  <si>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</si>
  <si>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</si>
  <si>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</si>
  <si>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</si>
  <si>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</si>
  <si>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</si>
  <si>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</si>
  <si>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</si>
  <si>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</si>
  <si>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</si>
  <si>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</si>
  <si>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</si>
  <si>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</si>
  <si>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</si>
  <si>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</si>
  <si>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</si>
  <si>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</si>
  <si>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</si>
  <si>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</si>
  <si>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</si>
  <si>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</si>
  <si>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</si>
  <si>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</si>
  <si>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</si>
  <si>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</si>
  <si>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</si>
  <si>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</si>
  <si>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</si>
  <si>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</si>
  <si>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</si>
  <si>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</si>
  <si>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</si>
  <si>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</si>
  <si>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</si>
  <si>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</si>
  <si>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</si>
  <si>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</si>
  <si>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</si>
  <si>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</si>
  <si>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</si>
  <si>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</si>
  <si>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</si>
  <si>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</si>
  <si>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</si>
  <si>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</si>
  <si>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</si>
  <si>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</si>
  <si>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</si>
  <si>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</si>
  <si>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</si>
  <si>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</si>
  <si>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</si>
  <si>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</si>
  <si>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</si>
  <si>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</si>
  <si>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</si>
  <si>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</si>
  <si>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</si>
  <si>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</si>
  <si>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</si>
  <si>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</si>
  <si>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</si>
  <si>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</si>
  <si>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</si>
  <si>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</si>
  <si>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</si>
  <si>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</si>
  <si>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</si>
  <si>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</si>
  <si>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</si>
  <si>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</si>
  <si>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</si>
  <si>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</si>
  <si>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</si>
  <si>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</si>
  <si>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</si>
  <si>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</si>
  <si>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</si>
  <si>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</si>
  <si>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</si>
  <si>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</si>
  <si>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</si>
  <si>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</si>
  <si>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</si>
  <si>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</si>
  <si>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</si>
  <si>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</si>
  <si>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</si>
  <si>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</si>
  <si>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</si>
  <si>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</si>
  <si>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</si>
  <si>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</si>
  <si>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</si>
  <si>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</si>
  <si>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</si>
  <si>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</si>
  <si>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</si>
  <si>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</si>
  <si>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</si>
  <si>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</si>
  <si>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</si>
  <si>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</si>
  <si>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</si>
  <si>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</si>
  <si>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</si>
  <si>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</si>
  <si>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</si>
  <si>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</si>
  <si>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</si>
  <si>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</si>
  <si>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</si>
  <si>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</si>
  <si>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</si>
  <si>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</si>
  <si>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</si>
  <si>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</si>
  <si>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</si>
  <si>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</si>
  <si>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</si>
  <si>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</si>
  <si>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</si>
  <si>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</si>
  <si>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</si>
  <si>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</si>
  <si>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</si>
  <si>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</si>
  <si>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</si>
  <si>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</si>
  <si>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</si>
  <si>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</si>
  <si>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</si>
  <si>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</si>
  <si>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</si>
  <si>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</si>
  <si>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</si>
  <si>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</si>
  <si>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</si>
  <si>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</si>
  <si>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</si>
  <si>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</si>
  <si>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</si>
  <si>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</si>
  <si>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</si>
  <si>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</si>
  <si>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</si>
  <si>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</si>
  <si>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</si>
  <si>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</si>
  <si>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</si>
  <si>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</si>
  <si>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</si>
  <si>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</si>
  <si>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</si>
  <si>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</si>
  <si>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</si>
  <si>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</si>
  <si>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</si>
  <si>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</si>
  <si>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</si>
  <si>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</si>
  <si>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</si>
  <si>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</si>
  <si>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</si>
  <si>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</si>
  <si>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</si>
  <si>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</si>
  <si>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</si>
  <si>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</si>
  <si>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</si>
  <si>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</si>
  <si>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</si>
  <si>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</si>
  <si>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</si>
  <si>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</si>
  <si>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</si>
  <si>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</si>
  <si>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</si>
  <si>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</si>
  <si>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</si>
  <si>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</si>
  <si>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</si>
  <si>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</si>
  <si>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</si>
  <si>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</si>
  <si>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</si>
  <si>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</si>
  <si>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</si>
  <si>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</si>
  <si>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</si>
  <si>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</si>
  <si>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</si>
  <si>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</si>
  <si>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</si>
  <si>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</si>
  <si>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</si>
  <si>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</si>
  <si>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</si>
  <si>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</si>
  <si>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</si>
  <si>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</si>
  <si>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</si>
  <si>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</si>
  <si>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</si>
  <si>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</si>
  <si>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</si>
  <si>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</si>
  <si>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</si>
  <si>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</si>
  <si>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</si>
  <si>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</si>
  <si>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</si>
  <si>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</si>
  <si>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</si>
  <si>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</si>
  <si>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</si>
  <si>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</si>
  <si>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</si>
  <si>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</si>
  <si>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</si>
  <si>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</si>
  <si>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</si>
  <si>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</si>
  <si>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</si>
  <si>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</si>
  <si>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</si>
  <si>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</si>
  <si>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</si>
  <si>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</si>
  <si>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</si>
  <si>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</si>
  <si>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</si>
  <si>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</si>
  <si>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</si>
  <si>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</si>
  <si>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</si>
  <si>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</si>
  <si>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</si>
  <si>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</si>
  <si>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</si>
  <si>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</si>
  <si>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</si>
  <si>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</si>
  <si>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</si>
  <si>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</si>
  <si>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</si>
  <si>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</si>
  <si>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</si>
  <si>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</si>
  <si>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</si>
  <si>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</si>
  <si>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</si>
  <si>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</si>
  <si>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</si>
  <si>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</si>
  <si>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</si>
  <si>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</si>
  <si>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</si>
  <si>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</si>
  <si>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</si>
  <si>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</si>
  <si>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</si>
  <si>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</si>
  <si>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</si>
  <si>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</si>
  <si>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</si>
  <si>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</si>
  <si>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</si>
  <si>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</si>
  <si>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</si>
  <si>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</si>
  <si>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</si>
  <si>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</si>
  <si>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</si>
  <si>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</si>
  <si>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</si>
  <si>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</si>
  <si>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</si>
  <si>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</si>
  <si>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</si>
  <si>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</si>
  <si>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</si>
  <si>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</si>
  <si>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</si>
  <si>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</si>
  <si>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</si>
  <si>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</si>
  <si>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</si>
  <si>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</si>
  <si>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</si>
  <si>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</si>
  <si>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</si>
  <si>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</si>
  <si>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</si>
  <si>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</si>
  <si>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</si>
  <si>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</si>
  <si>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</si>
  <si>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</si>
  <si>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</si>
  <si>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</si>
  <si>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</si>
  <si>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</si>
  <si>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</si>
  <si>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</si>
  <si>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</si>
  <si>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</si>
  <si>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</si>
  <si>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</si>
  <si>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</si>
  <si>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</si>
  <si>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</si>
  <si>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</si>
  <si>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</si>
  <si>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</si>
  <si>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</si>
  <si>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</si>
  <si>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</si>
  <si>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</si>
  <si>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</si>
  <si>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</si>
  <si>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</si>
  <si>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</si>
  <si>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</si>
  <si>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</si>
  <si>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</si>
  <si>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</si>
  <si>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</si>
  <si>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</si>
  <si>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</si>
  <si>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</si>
  <si>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</si>
  <si>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</si>
  <si>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</si>
  <si>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</si>
  <si>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</si>
  <si>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</si>
  <si>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</si>
  <si>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</si>
  <si>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</si>
  <si>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</si>
  <si>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</si>
  <si>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</si>
  <si>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</si>
  <si>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</si>
  <si>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</si>
  <si>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</si>
  <si>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</si>
  <si>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</si>
  <si>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</si>
  <si>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</si>
  <si>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</si>
  <si>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</si>
  <si>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</si>
  <si>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</si>
  <si>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</si>
  <si>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</si>
  <si>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</si>
  <si>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</si>
  <si>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</si>
  <si>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</si>
  <si>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</si>
  <si>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</si>
  <si>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</si>
  <si>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</si>
  <si>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</si>
  <si>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</si>
  <si>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</si>
  <si>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</si>
  <si>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</si>
  <si>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</si>
  <si>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</si>
  <si>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</si>
  <si>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</si>
  <si>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</si>
  <si>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</si>
  <si>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</si>
  <si>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</si>
  <si>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</si>
  <si>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</si>
  <si>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</si>
  <si>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</si>
  <si>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</si>
  <si>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</si>
  <si>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</si>
  <si>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</si>
  <si>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</si>
  <si>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</si>
  <si>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</si>
  <si>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</si>
  <si>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</si>
  <si>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</si>
  <si>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</si>
  <si>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</si>
  <si>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</si>
  <si>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</si>
  <si>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</si>
  <si>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</si>
  <si>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</si>
  <si>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</si>
  <si>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</si>
  <si>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</si>
  <si>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</si>
  <si>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</si>
  <si>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</si>
  <si>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</si>
  <si>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</si>
  <si>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</si>
  <si>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</si>
  <si>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</si>
  <si>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</si>
  <si>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</si>
  <si>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</si>
  <si>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</si>
  <si>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</si>
  <si>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</si>
  <si>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</si>
  <si>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</si>
  <si>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</si>
  <si>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</si>
  <si>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</si>
  <si>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</si>
  <si>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</si>
  <si>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</si>
  <si>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</si>
  <si>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</si>
  <si>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</si>
  <si>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</si>
  <si>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</si>
  <si>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</si>
  <si>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</si>
  <si>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</si>
  <si>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</si>
  <si>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</si>
  <si>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</si>
  <si>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</si>
  <si>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</si>
  <si>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</si>
  <si>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</si>
  <si>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</si>
  <si>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</si>
  <si>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</si>
  <si>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</si>
  <si>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</si>
  <si>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</si>
  <si>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</si>
  <si>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</si>
  <si>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</si>
  <si>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</si>
  <si>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</si>
  <si>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</si>
  <si>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</si>
  <si>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</si>
  <si>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</si>
  <si>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</si>
  <si>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</si>
  <si>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</si>
  <si>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</si>
  <si>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</si>
  <si>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</si>
  <si>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</si>
  <si>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</si>
  <si>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</si>
  <si>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</si>
  <si>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</si>
  <si>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</si>
  <si>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</si>
  <si>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</si>
  <si>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</si>
  <si>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</si>
  <si>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</si>
  <si>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</si>
  <si>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</si>
  <si>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</si>
  <si>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</si>
  <si>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</si>
  <si>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</si>
  <si>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</si>
  <si>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</si>
  <si>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</si>
  <si>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</si>
  <si>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</si>
  <si>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</si>
  <si>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</si>
  <si>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</si>
  <si>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</si>
  <si>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</si>
  <si>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</si>
  <si>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</si>
  <si>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</si>
  <si>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</si>
  <si>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</si>
  <si>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</si>
  <si>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</si>
  <si>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</si>
  <si>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</si>
  <si>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</si>
  <si>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</si>
  <si>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</si>
  <si>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</si>
  <si>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</si>
  <si>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</si>
  <si>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</si>
  <si>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</si>
  <si>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</si>
  <si>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</si>
  <si>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</si>
  <si>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</si>
  <si>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</si>
  <si>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</si>
  <si>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</si>
  <si>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</si>
  <si>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</si>
  <si>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</si>
  <si>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</si>
  <si>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</si>
  <si>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</si>
  <si>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</si>
  <si>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</si>
  <si>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</si>
  <si>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</si>
  <si>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</si>
  <si>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</si>
  <si>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</si>
  <si>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</si>
  <si>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</si>
  <si>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</si>
  <si>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</si>
  <si>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</si>
  <si>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</si>
  <si>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</si>
  <si>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</si>
  <si>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</si>
  <si>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</si>
  <si>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</si>
  <si>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</si>
  <si>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</si>
  <si>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</si>
  <si>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</si>
  <si>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</si>
  <si>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</si>
  <si>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</si>
  <si>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</si>
  <si>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</si>
  <si>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</si>
  <si>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</si>
  <si>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</si>
  <si>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</si>
  <si>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</si>
  <si>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</si>
  <si>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</si>
  <si>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</si>
  <si>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</si>
  <si>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</si>
  <si>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</si>
  <si>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</si>
  <si>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</si>
  <si>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</si>
  <si>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</si>
  <si>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</si>
  <si>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</si>
  <si>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</si>
  <si>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</si>
  <si>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</si>
  <si>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</si>
  <si>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</si>
  <si>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</si>
  <si>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</si>
  <si>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</si>
  <si>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</si>
  <si>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</si>
  <si>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</si>
  <si>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</si>
  <si>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</si>
  <si>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</si>
  <si>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</si>
  <si>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</si>
  <si>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</si>
  <si>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</si>
  <si>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</si>
  <si>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</si>
  <si>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</si>
  <si>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</si>
  <si>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</si>
  <si>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</si>
  <si>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</si>
  <si>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</si>
  <si>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</si>
  <si>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</si>
  <si>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</si>
  <si>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</si>
  <si>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</si>
  <si>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</si>
  <si>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</si>
  <si>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</si>
  <si>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</si>
  <si>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</si>
  <si>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</si>
  <si>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</si>
  <si>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</si>
  <si>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</si>
  <si>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</si>
  <si>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</si>
  <si>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</si>
  <si>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</si>
  <si>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</si>
  <si>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</si>
  <si>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</si>
  <si>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</si>
  <si>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</si>
  <si>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</si>
  <si>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</si>
  <si>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</si>
  <si>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</si>
  <si>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</si>
  <si>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</si>
  <si>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</si>
  <si>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</si>
  <si>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</si>
  <si>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</si>
  <si>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</si>
  <si>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</si>
  <si>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</si>
  <si>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</si>
  <si>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</si>
  <si>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</si>
  <si>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</si>
  <si>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</si>
  <si>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</si>
  <si>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</si>
  <si>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</si>
  <si>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</si>
  <si>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</si>
  <si>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</si>
  <si>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</si>
  <si>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</si>
  <si>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</si>
  <si>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</si>
  <si>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</si>
  <si>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</si>
  <si>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</si>
  <si>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</si>
  <si>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</si>
  <si>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</si>
  <si>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</si>
  <si>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</si>
  <si>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</si>
  <si>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</si>
  <si>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</si>
  <si>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</si>
  <si>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</si>
  <si>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</si>
  <si>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</si>
  <si>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</si>
  <si>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</si>
  <si>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</si>
  <si>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</si>
  <si>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</si>
  <si>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</si>
  <si>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</si>
  <si>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</si>
  <si>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</si>
  <si>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</si>
  <si>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</si>
  <si>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</si>
  <si>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</si>
  <si>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</si>
  <si>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</si>
  <si>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</si>
  <si>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</si>
  <si>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</si>
  <si>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</si>
  <si>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</si>
  <si>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</si>
  <si>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</si>
  <si>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</si>
  <si>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</si>
  <si>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</si>
  <si>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</si>
  <si>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</si>
  <si>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</si>
  <si>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</si>
  <si>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</si>
  <si>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</si>
  <si>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</si>
  <si>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</si>
  <si>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</si>
  <si>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</si>
  <si>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</si>
  <si>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</si>
  <si>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</si>
  <si>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</si>
  <si>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</si>
  <si>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</si>
  <si>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</si>
  <si>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</si>
  <si>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</si>
  <si>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</si>
  <si>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</si>
  <si>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</si>
  <si>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</si>
  <si>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</si>
  <si>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</si>
  <si>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</si>
  <si>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</si>
  <si>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</si>
  <si>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</si>
  <si>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</si>
  <si>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</si>
  <si>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</si>
  <si>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</si>
  <si>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</si>
  <si>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</si>
  <si>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</si>
  <si>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</si>
  <si>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</si>
  <si>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</si>
  <si>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</si>
  <si>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</si>
  <si>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</si>
  <si>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</si>
  <si>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</si>
  <si>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</si>
  <si>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</si>
  <si>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</si>
  <si>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</si>
  <si>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</si>
  <si>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</si>
  <si>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</si>
  <si>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</si>
  <si>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</si>
  <si>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</si>
  <si>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</si>
  <si>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</si>
  <si>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</si>
  <si>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</si>
  <si>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</si>
  <si>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</si>
  <si>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</si>
  <si>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</si>
  <si>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</si>
  <si>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</si>
  <si>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</si>
  <si>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</si>
  <si>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</si>
  <si>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</si>
  <si>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</si>
  <si>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</si>
  <si>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</si>
  <si>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</si>
  <si>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</si>
  <si>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</si>
  <si>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</si>
  <si>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</si>
  <si>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</si>
  <si>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</si>
  <si>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</si>
  <si>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</si>
  <si>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</si>
  <si>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</si>
  <si>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</si>
  <si>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</si>
  <si>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</si>
  <si>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</si>
  <si>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</si>
  <si>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</si>
  <si>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</si>
  <si>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</si>
  <si>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</si>
  <si>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</si>
  <si>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</si>
  <si>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</si>
  <si>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</si>
  <si>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</si>
  <si>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</si>
  <si>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</si>
  <si>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</si>
  <si>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</si>
  <si>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</si>
  <si>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</si>
  <si>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</si>
  <si>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</si>
  <si>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</si>
  <si>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</si>
  <si>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</si>
  <si>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</si>
  <si>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</si>
  <si>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</si>
  <si>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</si>
  <si>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</si>
  <si>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</si>
  <si>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</si>
  <si>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</si>
  <si>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</si>
  <si>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</si>
  <si>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</si>
  <si>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</si>
  <si>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</si>
  <si>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</si>
  <si>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</si>
  <si>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</si>
  <si>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</si>
  <si>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</si>
  <si>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</si>
  <si>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</si>
  <si>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</si>
  <si>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</si>
  <si>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</si>
  <si>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</si>
  <si>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</si>
  <si>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</si>
  <si>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</si>
  <si>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</si>
  <si>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</si>
  <si>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</si>
  <si>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</si>
  <si>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</si>
  <si>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</si>
  <si>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</si>
  <si>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</si>
  <si>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</si>
  <si>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</si>
  <si>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</si>
  <si>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</si>
  <si>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</si>
  <si>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</si>
  <si>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</si>
  <si>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</si>
  <si>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</si>
  <si>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</si>
  <si>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</si>
  <si>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</si>
  <si>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</si>
  <si>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</si>
  <si>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</si>
  <si>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</si>
  <si>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</si>
  <si>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</si>
  <si>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</si>
  <si>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</si>
  <si>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</si>
  <si>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</si>
  <si>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</si>
  <si>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</si>
  <si>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</si>
  <si>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</si>
  <si>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</si>
  <si>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</si>
  <si>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</si>
  <si>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</si>
  <si>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</si>
  <si>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</si>
  <si>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</si>
  <si>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</si>
  <si>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</si>
  <si>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</si>
  <si>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</si>
  <si>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</si>
  <si>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</si>
  <si>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</si>
  <si>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</si>
  <si>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</si>
  <si>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</si>
  <si>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</si>
  <si>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</si>
  <si>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</si>
  <si>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</si>
  <si>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</si>
  <si>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</si>
  <si>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</si>
  <si>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</si>
  <si>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</si>
  <si>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</si>
  <si>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</si>
  <si>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</si>
  <si>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</si>
  <si>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</si>
  <si>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</si>
  <si>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</si>
  <si>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</si>
  <si>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</si>
  <si>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</si>
  <si>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</si>
  <si>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</si>
  <si>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</si>
  <si>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</si>
  <si>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</si>
  <si>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</si>
  <si>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</si>
  <si>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</si>
  <si>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</si>
  <si>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</si>
  <si>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</si>
  <si>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</si>
  <si>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</si>
  <si>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</si>
  <si>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</si>
  <si>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</si>
  <si>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</si>
  <si>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</si>
  <si>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</si>
  <si>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</si>
  <si>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</si>
  <si>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</si>
  <si>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</si>
  <si>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</si>
  <si>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</si>
  <si>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</si>
  <si>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</si>
  <si>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</si>
  <si>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</si>
  <si>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</si>
  <si>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</si>
  <si>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</si>
  <si>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</si>
  <si>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</si>
  <si>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</si>
  <si>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</si>
  <si>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</si>
  <si>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</si>
  <si>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</si>
  <si>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</si>
  <si>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</si>
  <si>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</si>
  <si>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</si>
  <si>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</si>
  <si>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</si>
  <si>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</si>
  <si>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</si>
  <si>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</si>
  <si>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</si>
  <si>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</si>
  <si>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</si>
  <si>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</si>
  <si>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</si>
  <si>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</si>
  <si>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</si>
  <si>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</si>
  <si>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</si>
  <si>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</si>
  <si>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</si>
  <si>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</si>
  <si>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</si>
  <si>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</si>
  <si>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</si>
  <si>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</si>
  <si>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</si>
  <si>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</si>
  <si>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</si>
  <si>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</si>
  <si>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</si>
  <si>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</si>
  <si>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</si>
  <si>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</si>
  <si>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</si>
  <si>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</si>
  <si>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</si>
  <si>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</si>
  <si>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</si>
  <si>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</si>
  <si>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</si>
  <si>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</si>
  <si>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</si>
  <si>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</si>
  <si>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</si>
  <si>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</si>
  <si>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</si>
  <si>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</si>
  <si>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</si>
  <si>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</si>
  <si>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</si>
  <si>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</si>
  <si>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</si>
  <si>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</si>
  <si>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</si>
  <si>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</si>
  <si>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</si>
  <si>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</si>
  <si>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</si>
  <si>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</si>
  <si>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</si>
  <si>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</si>
  <si>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</si>
  <si>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</si>
  <si>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</si>
  <si>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</si>
  <si>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</si>
  <si>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</si>
  <si>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</si>
  <si>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</si>
  <si>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</si>
  <si>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</si>
  <si>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</si>
  <si>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</si>
  <si>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</si>
  <si>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</si>
  <si>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</si>
  <si>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</si>
  <si>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</si>
  <si>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</si>
  <si>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</si>
  <si>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</si>
  <si>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</si>
  <si>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</si>
  <si>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</si>
  <si>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</si>
  <si>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</si>
  <si>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</si>
  <si>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</si>
  <si>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</si>
  <si>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</si>
  <si>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</si>
  <si>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</si>
  <si>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</si>
  <si>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</si>
  <si>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</si>
  <si>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</si>
  <si>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</si>
  <si>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</si>
  <si>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</si>
  <si>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</si>
  <si>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</si>
  <si>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</si>
  <si>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</si>
  <si>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</si>
  <si>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</si>
  <si>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</si>
  <si>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</si>
  <si>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</si>
  <si>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</si>
  <si>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</si>
  <si>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</si>
  <si>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</si>
  <si>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</si>
  <si>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</si>
  <si>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</si>
  <si>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</si>
  <si>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</si>
  <si>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</si>
  <si>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</si>
  <si>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</si>
  <si>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</si>
  <si>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</si>
  <si>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</si>
  <si>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</si>
  <si>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</si>
  <si>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</si>
  <si>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</si>
  <si>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</si>
  <si>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</si>
  <si>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</si>
  <si>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</si>
  <si>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</si>
  <si>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</si>
  <si>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</si>
  <si>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</si>
  <si>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</si>
  <si>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</si>
  <si>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</si>
  <si>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</si>
  <si>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</si>
  <si>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</si>
  <si>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</si>
  <si>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</si>
  <si>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</si>
  <si>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</si>
  <si>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</si>
  <si>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</si>
  <si>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</si>
  <si>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</si>
  <si>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</si>
  <si>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</si>
  <si>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</si>
  <si>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</si>
  <si>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</si>
  <si>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</si>
  <si>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</si>
  <si>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</si>
  <si>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</si>
  <si>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</si>
  <si>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</si>
  <si>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</si>
  <si>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</si>
  <si>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</si>
  <si>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</si>
  <si>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</si>
  <si>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</si>
  <si>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</si>
  <si>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</si>
  <si>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</si>
  <si>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</si>
  <si>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</si>
  <si>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</si>
  <si>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</si>
  <si>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</si>
  <si>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</si>
  <si>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</si>
  <si>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</si>
  <si>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</si>
  <si>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</si>
  <si>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</si>
  <si>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</si>
  <si>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</si>
  <si>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</si>
  <si>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</si>
  <si>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</si>
  <si>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</si>
  <si>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</si>
  <si>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</si>
  <si>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</si>
  <si>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</si>
  <si>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</si>
  <si>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</si>
  <si>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</si>
  <si>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</si>
  <si>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</si>
  <si>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</si>
  <si>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</si>
  <si>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</si>
  <si>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</si>
  <si>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</si>
  <si>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</si>
  <si>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</si>
  <si>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</si>
  <si>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</si>
  <si>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</si>
  <si>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</si>
  <si>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</si>
  <si>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</si>
  <si>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</si>
  <si>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</si>
  <si>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</si>
  <si>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</si>
  <si>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</si>
  <si>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</si>
  <si>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</si>
  <si>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</si>
  <si>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</si>
  <si>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</si>
  <si>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</si>
  <si>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</si>
  <si>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</si>
  <si>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</si>
  <si>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</si>
  <si>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</si>
  <si>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</si>
  <si>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</si>
  <si>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</si>
  <si>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</si>
  <si>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</si>
  <si>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</si>
  <si>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</si>
  <si>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</si>
  <si>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</si>
  <si>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</si>
  <si>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</si>
  <si>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</si>
  <si>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</si>
  <si>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</si>
  <si>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</si>
  <si>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</si>
  <si>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</si>
  <si>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</si>
  <si>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</si>
  <si>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</si>
  <si>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</si>
  <si>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</si>
  <si>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</si>
  <si>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</si>
  <si>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</si>
  <si>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</si>
  <si>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</si>
  <si>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</si>
  <si>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</si>
  <si>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</si>
  <si>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</si>
  <si>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</si>
  <si>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</si>
  <si>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</si>
  <si>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</si>
  <si>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</si>
  <si>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</si>
  <si>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</si>
  <si>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</si>
  <si>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</si>
  <si>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</si>
  <si>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</si>
  <si>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</si>
  <si>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</si>
  <si>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</si>
  <si>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</si>
  <si>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</si>
  <si>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</si>
  <si>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</si>
  <si>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</si>
  <si>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</si>
  <si>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</si>
  <si>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</si>
  <si>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</si>
  <si>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</si>
  <si>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</si>
  <si>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</si>
  <si>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</si>
  <si>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</si>
  <si>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</si>
  <si>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</si>
  <si>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</si>
  <si>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</si>
  <si>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</si>
  <si>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</si>
  <si>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</si>
  <si>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</si>
  <si>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</si>
  <si>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</si>
  <si>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</si>
  <si>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</si>
  <si>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</si>
  <si>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</si>
  <si>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</si>
  <si>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</si>
  <si>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</si>
  <si>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</si>
  <si>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</si>
  <si>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</si>
  <si>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</si>
  <si>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</si>
  <si>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</si>
  <si>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</si>
  <si>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</si>
  <si>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</si>
  <si>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</si>
  <si>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</si>
  <si>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</si>
  <si>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</si>
  <si>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</si>
  <si>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</si>
  <si>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</si>
  <si>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</si>
  <si>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</si>
  <si>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</si>
  <si>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</si>
  <si>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</si>
  <si>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</si>
  <si>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</si>
  <si>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</si>
  <si>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</si>
  <si>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</si>
  <si>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</si>
  <si>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</si>
  <si>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</si>
  <si>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</si>
  <si>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</si>
  <si>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</si>
  <si>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</si>
  <si>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</si>
  <si>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</si>
  <si>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</si>
  <si>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</si>
  <si>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</si>
  <si>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</si>
  <si>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</si>
  <si>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</si>
  <si>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</si>
  <si>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</si>
  <si>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</si>
  <si>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</si>
  <si>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</si>
  <si>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</si>
  <si>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</si>
  <si>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</si>
  <si>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</si>
  <si>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</si>
  <si>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</si>
  <si>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</si>
  <si>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</si>
  <si>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</si>
  <si>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</si>
  <si>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</si>
  <si>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</si>
  <si>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</si>
  <si>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</si>
  <si>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</si>
  <si>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</si>
  <si>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</si>
  <si>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</si>
  <si>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</si>
  <si>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</si>
  <si>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</si>
  <si>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</si>
  <si>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</si>
  <si>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</si>
  <si>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</si>
  <si>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</si>
  <si>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</si>
  <si>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</si>
  <si>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</si>
  <si>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</si>
  <si>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</si>
  <si>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</si>
  <si>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</si>
  <si>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</si>
  <si>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</si>
  <si>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</si>
  <si>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</si>
  <si>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</si>
  <si>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</si>
  <si>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</si>
  <si>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</si>
  <si>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</si>
  <si>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</si>
  <si>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</si>
  <si>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</si>
  <si>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</si>
  <si>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</si>
  <si>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</si>
  <si>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</si>
  <si>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</si>
  <si>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</si>
  <si>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</si>
  <si>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</si>
  <si>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</si>
  <si>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</si>
  <si>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</si>
  <si>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</si>
  <si>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</si>
  <si>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</si>
  <si>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</si>
  <si>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</si>
  <si>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</si>
  <si>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</si>
  <si>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</si>
  <si>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</si>
  <si>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</si>
  <si>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</si>
  <si>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</si>
  <si>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</si>
  <si>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</si>
  <si>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</si>
  <si>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</si>
  <si>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</si>
  <si>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</si>
  <si>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</si>
  <si>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</si>
  <si>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</si>
  <si>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</si>
  <si>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</si>
  <si>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</si>
  <si>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</si>
  <si>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</si>
  <si>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</si>
  <si>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</si>
  <si>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</si>
  <si>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</si>
  <si>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</si>
  <si>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</si>
  <si>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</si>
  <si>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</si>
  <si>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</si>
  <si>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</si>
  <si>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</si>
  <si>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</si>
  <si>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</si>
  <si>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</si>
  <si>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</si>
  <si>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</si>
  <si>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</si>
  <si>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</si>
  <si>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</si>
  <si>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</si>
  <si>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</si>
  <si>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</si>
  <si>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</si>
  <si>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</si>
  <si>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</si>
  <si>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</si>
  <si>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</si>
  <si>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</si>
  <si>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</si>
  <si>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</si>
  <si>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</si>
  <si>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</si>
  <si>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</si>
  <si>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</si>
  <si>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</si>
  <si>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</si>
  <si>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</si>
  <si>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</si>
  <si>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</si>
  <si>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</si>
  <si>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</si>
  <si>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</si>
  <si>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</si>
  <si>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</si>
  <si>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</si>
  <si>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</si>
  <si>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</si>
  <si>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</si>
  <si>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</si>
  <si>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</si>
  <si>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</si>
  <si>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</si>
  <si>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</si>
  <si>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</si>
  <si>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</si>
  <si>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</si>
  <si>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</si>
  <si>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</si>
  <si>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</si>
  <si>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</si>
  <si>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</si>
  <si>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</si>
  <si>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</si>
  <si>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</si>
  <si>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</si>
  <si>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</si>
  <si>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</si>
  <si>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</si>
  <si>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</si>
  <si>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</si>
  <si>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</si>
  <si>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</si>
  <si>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</si>
  <si>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</si>
  <si>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</si>
  <si>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</si>
  <si>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</si>
  <si>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</si>
  <si>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</si>
  <si>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</si>
  <si>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</si>
  <si>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</si>
  <si>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</si>
  <si>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</si>
  <si>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</si>
  <si>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</si>
  <si>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</si>
  <si>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</si>
  <si>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</si>
  <si>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</si>
  <si>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</si>
  <si>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</si>
  <si>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</si>
  <si>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</si>
  <si>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</si>
  <si>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</si>
  <si>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</si>
  <si>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</si>
  <si>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</si>
  <si>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</si>
  <si>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</si>
  <si>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</si>
  <si>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</si>
  <si>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</si>
  <si>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</si>
  <si>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</si>
  <si>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</si>
  <si>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</si>
  <si>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</si>
  <si>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</si>
  <si>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</si>
  <si>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</si>
  <si>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</si>
  <si>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</si>
  <si>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</si>
  <si>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</si>
  <si>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</si>
  <si>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</si>
  <si>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</si>
  <si>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</si>
  <si>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</si>
  <si>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</si>
  <si>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</si>
  <si>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</si>
  <si>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</si>
  <si>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</si>
  <si>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</si>
  <si>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</si>
  <si>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</si>
  <si>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</si>
  <si>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</si>
  <si>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</si>
  <si>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</si>
  <si>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</si>
  <si>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</si>
  <si>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</si>
  <si>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</si>
  <si>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</si>
  <si>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</si>
  <si>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</si>
  <si>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</si>
  <si>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</si>
  <si>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</si>
  <si>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</si>
  <si>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</si>
  <si>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</si>
  <si>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</si>
  <si>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</si>
  <si>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</si>
  <si>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</si>
  <si>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</si>
  <si>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</si>
  <si>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</si>
  <si>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</si>
  <si>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</si>
  <si>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</si>
  <si>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</si>
  <si>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</si>
  <si>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</si>
  <si>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</si>
  <si>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</si>
  <si>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</si>
  <si>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</si>
  <si>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</si>
  <si>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</si>
  <si>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</si>
  <si>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</si>
  <si>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</si>
  <si>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</si>
  <si>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</si>
  <si>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</si>
  <si>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</si>
  <si>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</si>
  <si>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</si>
  <si>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</si>
  <si>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</si>
  <si>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</si>
  <si>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</si>
  <si>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</si>
  <si>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</si>
  <si>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</si>
  <si>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</si>
  <si>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</si>
  <si>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</si>
  <si>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</si>
  <si>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</si>
  <si>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</si>
  <si>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</si>
  <si>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</si>
  <si>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</si>
  <si>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</si>
  <si>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</si>
  <si>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</si>
  <si>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</si>
  <si>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</si>
  <si>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</si>
  <si>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</si>
  <si>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</si>
  <si>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</si>
  <si>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</si>
  <si>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</si>
  <si>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</si>
  <si>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</si>
  <si>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</si>
  <si>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</si>
  <si>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</si>
  <si>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</si>
  <si>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</si>
  <si>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</si>
  <si>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</si>
  <si>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</si>
  <si>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</si>
  <si>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</si>
  <si>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</si>
  <si>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</si>
  <si>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</si>
  <si>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</si>
  <si>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</si>
  <si>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</si>
  <si>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</si>
  <si>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</si>
  <si>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</si>
  <si>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</si>
  <si>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</si>
  <si>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</si>
  <si>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</si>
  <si>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</si>
  <si>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</si>
  <si>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</si>
  <si>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</si>
  <si>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</si>
  <si>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</si>
  <si>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</si>
  <si>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</si>
  <si>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</si>
  <si>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</si>
  <si>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</si>
  <si>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</si>
  <si>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</si>
  <si>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</si>
  <si>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</si>
  <si>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</si>
  <si>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</si>
  <si>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</si>
  <si>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</si>
  <si>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</si>
  <si>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</si>
  <si>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</si>
  <si>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</si>
  <si>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</si>
  <si>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</si>
  <si>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</si>
  <si>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</si>
  <si>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</si>
  <si>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</si>
  <si>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</si>
  <si>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</si>
  <si>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</si>
  <si>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</si>
  <si>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</si>
  <si>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</si>
  <si>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</si>
  <si>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</si>
  <si>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</si>
  <si>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</si>
  <si>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</si>
  <si>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</si>
  <si>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</si>
  <si>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</si>
  <si>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</si>
  <si>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</si>
  <si>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</si>
  <si>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</si>
  <si>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</si>
  <si>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</si>
  <si>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</si>
  <si>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</si>
  <si>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</si>
  <si>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</si>
  <si>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</si>
  <si>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</si>
  <si>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</si>
  <si>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</si>
  <si>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</si>
  <si>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</si>
  <si>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</si>
  <si>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</si>
  <si>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</si>
  <si>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</si>
  <si>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</si>
  <si>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</si>
  <si>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</si>
  <si>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</si>
  <si>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</si>
  <si>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</si>
  <si>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</si>
  <si>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</si>
  <si>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</si>
  <si>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</si>
  <si>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</si>
  <si>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</si>
  <si>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</si>
  <si>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</si>
  <si>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</si>
  <si>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</si>
  <si>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</si>
  <si>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</si>
  <si>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</si>
  <si>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</si>
  <si>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</si>
  <si>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</si>
  <si>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</si>
  <si>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</si>
  <si>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</si>
  <si>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</si>
  <si>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</si>
  <si>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</si>
  <si>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</si>
  <si>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</si>
  <si>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</si>
  <si>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</si>
  <si>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</si>
  <si>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</si>
  <si>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</si>
  <si>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</si>
  <si>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</si>
  <si>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</si>
  <si>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</si>
  <si>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</si>
  <si>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</si>
  <si>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</si>
  <si>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</si>
  <si>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</si>
  <si>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</si>
  <si>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</si>
  <si>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</si>
  <si>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</si>
  <si>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</si>
  <si>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</si>
  <si>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</si>
  <si>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</si>
  <si>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</si>
  <si>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</si>
  <si>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</si>
  <si>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</si>
  <si>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</si>
  <si>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</si>
  <si>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</si>
  <si>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</si>
  <si>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</si>
  <si>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</si>
  <si>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</si>
  <si>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</si>
  <si>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</si>
  <si>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</si>
  <si>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</si>
  <si>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</si>
  <si>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</si>
  <si>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</si>
  <si>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</si>
  <si>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</si>
  <si>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</si>
  <si>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</si>
  <si>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</si>
  <si>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</si>
  <si>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</si>
  <si>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</si>
  <si>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</si>
  <si>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</si>
  <si>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</si>
  <si>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</si>
  <si>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</si>
  <si>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</si>
  <si>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</si>
  <si>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</si>
  <si>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</si>
  <si>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</si>
  <si>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</si>
  <si>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</si>
  <si>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</si>
  <si>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</si>
  <si>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</si>
  <si>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</si>
  <si>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</si>
  <si>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</si>
  <si>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</si>
  <si>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</si>
  <si>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</si>
  <si>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</si>
  <si>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</si>
  <si>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</si>
  <si>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</si>
  <si>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</si>
  <si>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</si>
  <si>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</si>
  <si>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</si>
  <si>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</si>
  <si>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</si>
  <si>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</si>
  <si>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</si>
  <si>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</si>
  <si>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</si>
  <si>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</si>
  <si>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</si>
  <si>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</si>
  <si>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</si>
  <si>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</si>
  <si>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</si>
  <si>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</si>
  <si>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</si>
  <si>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</si>
  <si>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</si>
  <si>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</si>
  <si>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</si>
  <si>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</si>
  <si>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</si>
  <si>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</si>
  <si>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</si>
  <si>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</si>
  <si>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</si>
  <si>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</si>
  <si>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</si>
  <si>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</si>
  <si>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</si>
  <si>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</si>
  <si>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</si>
  <si>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</si>
  <si>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</si>
  <si>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</si>
  <si>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</si>
  <si>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</si>
  <si>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</si>
  <si>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</si>
  <si>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</si>
  <si>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</si>
  <si>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</si>
  <si>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</si>
  <si>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</si>
  <si>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</si>
  <si>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</si>
  <si>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</si>
  <si>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</si>
  <si>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</si>
  <si>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</si>
  <si>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</si>
  <si>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</si>
  <si>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</si>
  <si>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</si>
  <si>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</si>
  <si>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</si>
  <si>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</si>
  <si>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</si>
  <si>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</si>
  <si>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</si>
  <si>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</si>
  <si>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</si>
  <si>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</si>
  <si>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</si>
  <si>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</si>
  <si>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</si>
  <si>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</si>
  <si>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</si>
  <si>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</si>
  <si>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</si>
  <si>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</si>
  <si>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</si>
  <si>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</si>
  <si>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</si>
  <si>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</si>
  <si>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</si>
  <si>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</si>
  <si>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</si>
  <si>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</si>
  <si>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</si>
  <si>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</si>
  <si>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</si>
  <si>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</si>
  <si>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</si>
  <si>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</si>
  <si>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</si>
  <si>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</si>
  <si>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</si>
  <si>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</si>
  <si>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</si>
  <si>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</si>
  <si>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</si>
  <si>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</si>
  <si>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</si>
  <si>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</si>
  <si>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</si>
  <si>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</si>
  <si>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</si>
  <si>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</si>
  <si>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</si>
  <si>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</si>
  <si>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</si>
  <si>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</si>
  <si>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</si>
  <si>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</si>
  <si>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</si>
  <si>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</si>
  <si>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</si>
  <si>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</si>
  <si>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</si>
  <si>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</si>
  <si>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</si>
  <si>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</si>
  <si>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</si>
  <si>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</si>
  <si>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</si>
  <si>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</si>
  <si>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</si>
  <si>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</si>
  <si>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</si>
  <si>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</si>
  <si>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</si>
  <si>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</si>
  <si>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</si>
  <si>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</si>
  <si>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</si>
  <si>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</si>
  <si>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</si>
  <si>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</si>
  <si>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</si>
  <si>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</si>
  <si>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</si>
  <si>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</si>
  <si>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</si>
  <si>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</si>
  <si>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</si>
  <si>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</si>
  <si>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</si>
  <si>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</si>
  <si>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</si>
  <si>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</si>
  <si>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</si>
  <si>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</si>
  <si>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</si>
  <si>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</si>
  <si>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</si>
  <si>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</si>
  <si>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</si>
  <si>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</si>
  <si>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</si>
  <si>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</si>
  <si>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</si>
  <si>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</si>
  <si>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</si>
  <si>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</si>
  <si>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</si>
  <si>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</si>
  <si>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</si>
  <si>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</si>
  <si>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</si>
  <si>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</si>
  <si>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</si>
  <si>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</si>
  <si>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</si>
  <si>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</si>
  <si>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</si>
  <si>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</si>
  <si>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</si>
  <si>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</si>
  <si>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</si>
  <si>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</si>
  <si>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</si>
  <si>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</si>
  <si>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</si>
  <si>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</si>
  <si>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</si>
  <si>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</si>
  <si>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</si>
  <si>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</si>
  <si>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</si>
  <si>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</si>
  <si>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</si>
  <si>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</si>
  <si>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</si>
  <si>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</si>
  <si>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</si>
  <si>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</si>
  <si>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</si>
  <si>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</si>
  <si>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</si>
  <si>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</si>
  <si>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</si>
  <si>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</si>
  <si>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</si>
  <si>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</si>
  <si>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</si>
  <si>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</si>
  <si>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</si>
  <si>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</si>
  <si>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</si>
  <si>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</si>
  <si>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</si>
  <si>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</si>
  <si>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</si>
  <si>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</si>
  <si>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</si>
  <si>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</si>
  <si>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</si>
  <si>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</si>
  <si>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</si>
  <si>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</si>
  <si>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</si>
  <si>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</si>
  <si>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</si>
  <si>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</si>
  <si>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</si>
  <si>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</si>
  <si>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</si>
  <si>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</si>
  <si>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</si>
  <si>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</si>
  <si>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</si>
  <si>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</si>
  <si>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</si>
  <si>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</si>
  <si>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</si>
  <si>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</si>
  <si>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</si>
  <si>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</si>
  <si>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</si>
  <si>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</si>
  <si>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</si>
  <si>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</si>
  <si>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</si>
  <si>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</si>
  <si>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</si>
  <si>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</si>
  <si>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</si>
  <si>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</si>
  <si>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</si>
  <si>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</si>
  <si>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</si>
  <si>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</si>
  <si>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</si>
  <si>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</si>
  <si>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</si>
  <si>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</si>
  <si>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</si>
  <si>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</si>
  <si>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</si>
  <si>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</si>
  <si>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</si>
  <si>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</si>
  <si>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</si>
  <si>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</si>
  <si>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</si>
  <si>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</si>
  <si>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</si>
  <si>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</si>
  <si>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</si>
  <si>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</si>
  <si>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</si>
  <si>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</si>
  <si>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</si>
  <si>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</si>
  <si>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</si>
  <si>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</si>
  <si>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</si>
  <si>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</si>
  <si>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</si>
  <si>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</si>
  <si>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</si>
  <si>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</si>
  <si>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</si>
  <si>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</si>
  <si>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</si>
  <si>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</si>
  <si>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</si>
  <si>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</si>
  <si>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</si>
  <si>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</si>
  <si>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</si>
  <si>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</si>
  <si>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</si>
  <si>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</si>
  <si>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</si>
  <si>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</si>
  <si>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</si>
  <si>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</si>
  <si>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</si>
  <si>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</si>
  <si>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</si>
  <si>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</si>
  <si>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</si>
  <si>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</si>
  <si>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</si>
  <si>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</si>
  <si>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</si>
  <si>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</si>
  <si>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</si>
  <si>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</si>
  <si>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</si>
  <si>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</si>
  <si>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</si>
  <si>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</si>
  <si>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</si>
  <si>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</si>
  <si>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</si>
  <si>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</si>
  <si>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</si>
  <si>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</si>
  <si>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</si>
  <si>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</si>
  <si>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</si>
  <si>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</si>
  <si>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</si>
  <si>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</si>
  <si>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</si>
  <si>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</si>
  <si>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</si>
  <si>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</si>
  <si>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</si>
  <si>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</si>
  <si>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</si>
  <si>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</si>
  <si>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</si>
  <si>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</si>
  <si>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</si>
  <si>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</si>
  <si>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</si>
  <si>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</si>
  <si>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</si>
  <si>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</si>
  <si>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</si>
  <si>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</si>
  <si>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</si>
  <si>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</si>
  <si>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</si>
  <si>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</si>
  <si>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</si>
  <si>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</si>
  <si>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</si>
  <si>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</si>
  <si>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</si>
  <si>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</si>
  <si>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</si>
  <si>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</si>
  <si>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</si>
  <si>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</si>
  <si>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</si>
  <si>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</si>
  <si>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</si>
  <si>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</si>
  <si>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</si>
  <si>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</si>
  <si>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</si>
  <si>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</si>
  <si>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</si>
  <si>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</si>
  <si>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</si>
  <si>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</si>
  <si>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</si>
  <si>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</si>
  <si>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</si>
  <si>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</si>
  <si>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</si>
  <si>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</si>
  <si>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</si>
  <si>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</si>
  <si>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</si>
  <si>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</si>
  <si>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</si>
  <si>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</si>
  <si>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</si>
  <si>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</si>
  <si>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</si>
  <si>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</si>
  <si>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</si>
  <si>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</si>
  <si>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</si>
  <si>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</si>
  <si>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</si>
  <si>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</si>
  <si>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</si>
  <si>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</si>
  <si>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</si>
  <si>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</si>
  <si>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</si>
  <si>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</si>
  <si>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</si>
  <si>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</si>
  <si>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</si>
  <si>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</si>
  <si>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</si>
  <si>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</si>
  <si>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</si>
  <si>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</si>
  <si>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</si>
  <si>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</si>
  <si>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</si>
  <si>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</si>
  <si>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</si>
  <si>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</si>
  <si>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</si>
  <si>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</si>
  <si>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</si>
  <si>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</si>
  <si>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</si>
  <si>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</si>
  <si>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</si>
  <si>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</si>
  <si>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</si>
  <si>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</si>
  <si>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</si>
  <si>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</si>
  <si>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</si>
  <si>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</si>
  <si>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</si>
  <si>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</si>
  <si>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</si>
  <si>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</si>
  <si>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</si>
  <si>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</si>
  <si>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</si>
  <si>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</si>
  <si>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</si>
  <si>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</si>
  <si>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</si>
  <si>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</si>
  <si>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</si>
  <si>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</si>
  <si>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</si>
  <si>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</si>
  <si>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</si>
  <si>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</si>
  <si>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</si>
  <si>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</si>
  <si>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</si>
  <si>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</si>
  <si>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</si>
  <si>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</si>
  <si>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</si>
  <si>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</si>
  <si>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</si>
  <si>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</si>
  <si>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</si>
  <si>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</si>
  <si>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</si>
  <si>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</si>
  <si>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</si>
  <si>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</si>
  <si>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</si>
  <si>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</si>
  <si>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</si>
  <si>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</si>
  <si>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</si>
  <si>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</si>
  <si>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</si>
  <si>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</si>
  <si>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</si>
  <si>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</si>
  <si>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</si>
  <si>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</si>
  <si>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</si>
  <si>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</si>
  <si>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</si>
  <si>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</si>
  <si>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</si>
  <si>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</si>
  <si>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</si>
  <si>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</si>
  <si>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</si>
  <si>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</si>
  <si>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</si>
  <si>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</si>
  <si>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</si>
  <si>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</si>
  <si>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</si>
  <si>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</si>
  <si>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</si>
  <si>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</si>
  <si>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</si>
  <si>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</si>
  <si>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</si>
  <si>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</si>
  <si>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</si>
  <si>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</si>
  <si>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</si>
  <si>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</si>
  <si>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</si>
  <si>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</si>
  <si>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</si>
  <si>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</si>
  <si>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</si>
  <si>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</si>
  <si>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</si>
  <si>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</si>
  <si>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</si>
  <si>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</si>
  <si>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</si>
  <si>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</si>
  <si>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</si>
  <si>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</si>
  <si>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</si>
  <si>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</si>
  <si>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</si>
  <si>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</si>
  <si>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</si>
  <si>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</si>
  <si>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</si>
  <si>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</si>
  <si>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</si>
  <si>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</si>
  <si>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</si>
  <si>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</si>
  <si>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</si>
  <si>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</si>
  <si>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</si>
  <si>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</si>
  <si>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</si>
  <si>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</si>
  <si>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</si>
  <si>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</si>
  <si>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</si>
  <si>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</si>
  <si>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</si>
  <si>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</si>
  <si>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</si>
  <si>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</si>
  <si>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</si>
  <si>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</si>
  <si>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</si>
  <si>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</si>
  <si>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</si>
  <si>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</si>
  <si>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</si>
  <si>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</si>
  <si>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</si>
  <si>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</si>
  <si>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</si>
  <si>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</si>
  <si>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</si>
  <si>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</si>
  <si>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</si>
  <si>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</si>
  <si>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</si>
  <si>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</si>
  <si>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</si>
  <si>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</si>
  <si>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</si>
  <si>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</si>
  <si>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</si>
  <si>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</si>
  <si>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</si>
  <si>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</si>
  <si>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</si>
  <si>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</si>
  <si>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</si>
  <si>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</si>
  <si>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</si>
  <si>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</si>
  <si>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</si>
  <si>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</si>
  <si>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</si>
  <si>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</si>
  <si>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</si>
  <si>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</si>
  <si>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</si>
  <si>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</si>
  <si>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</si>
  <si>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</si>
  <si>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</si>
  <si>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</si>
  <si>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</si>
  <si>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</si>
  <si>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</si>
  <si>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</si>
  <si>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</si>
  <si>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</si>
  <si>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</si>
  <si>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</si>
  <si>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</si>
  <si>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</si>
  <si>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</si>
  <si>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</si>
  <si>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</si>
  <si>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</si>
  <si>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</si>
  <si>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</si>
  <si>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</si>
  <si>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</si>
  <si>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</si>
  <si>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</si>
  <si>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</si>
  <si>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</si>
  <si>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</si>
  <si>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</si>
  <si>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</si>
  <si>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</si>
  <si>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</si>
  <si>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</si>
  <si>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</si>
  <si>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</si>
  <si>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</si>
  <si>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</si>
  <si>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</si>
  <si>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</si>
  <si>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</si>
  <si>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</si>
  <si>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</si>
  <si>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</si>
  <si>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</si>
  <si>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</si>
  <si>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</si>
  <si>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</si>
  <si>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</si>
  <si>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</si>
  <si>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</si>
  <si>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</si>
  <si>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</si>
  <si>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</si>
  <si>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</si>
  <si>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</si>
  <si>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</si>
  <si>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</si>
  <si>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</si>
  <si>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</si>
  <si>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</si>
  <si>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</si>
  <si>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</si>
  <si>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</si>
  <si>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</si>
  <si>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</si>
  <si>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</si>
  <si>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</si>
  <si>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</si>
  <si>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</si>
  <si>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</si>
  <si>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</si>
  <si>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</si>
  <si>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</si>
  <si>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</si>
  <si>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</si>
  <si>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</si>
  <si>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</si>
  <si>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</si>
  <si>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</si>
  <si>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</si>
  <si>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</si>
  <si>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</si>
  <si>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</si>
  <si>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</si>
  <si>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</si>
  <si>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</si>
  <si>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</si>
  <si>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</si>
  <si>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</si>
  <si>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</si>
  <si>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</si>
  <si>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</si>
  <si>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</si>
  <si>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</si>
  <si>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</si>
  <si>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</si>
  <si>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</si>
  <si>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</si>
  <si>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</si>
  <si>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</si>
  <si>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</si>
  <si>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</si>
  <si>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</si>
  <si>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</si>
  <si>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</si>
  <si>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</si>
  <si>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</si>
  <si>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</si>
  <si>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</si>
  <si>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</si>
  <si>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</si>
  <si>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</si>
  <si>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</si>
  <si>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</si>
  <si>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</si>
  <si>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</si>
  <si>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</si>
  <si>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</si>
  <si>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</si>
  <si>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</si>
  <si>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</si>
  <si>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</si>
  <si>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</si>
  <si>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</si>
  <si>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</si>
  <si>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</si>
  <si>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</si>
  <si>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</si>
  <si>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</si>
  <si>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</si>
  <si>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</si>
  <si>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</si>
  <si>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</si>
  <si>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</si>
  <si>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</si>
  <si>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</si>
  <si>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</si>
  <si>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</si>
  <si>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</si>
  <si>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</si>
  <si>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</si>
  <si>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</si>
  <si>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</si>
  <si>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</si>
  <si>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</si>
  <si>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</si>
  <si>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</si>
  <si>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</si>
  <si>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</si>
  <si>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</si>
  <si>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</si>
  <si>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</si>
  <si>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</si>
  <si>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</si>
  <si>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</si>
  <si>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</si>
  <si>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</si>
  <si>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</si>
  <si>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</si>
  <si>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</si>
  <si>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</si>
  <si>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</si>
  <si>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</si>
  <si>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</si>
  <si>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</si>
  <si>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</si>
  <si>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</si>
  <si>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</si>
  <si>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</si>
  <si>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</si>
  <si>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</si>
  <si>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</si>
  <si>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</si>
  <si>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</si>
  <si>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</si>
  <si>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</si>
  <si>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</si>
  <si>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</si>
  <si>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</si>
  <si>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</si>
  <si>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</si>
  <si>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</si>
  <si>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</si>
  <si>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</si>
  <si>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</si>
  <si>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</si>
  <si>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</si>
  <si>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</si>
  <si>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</si>
  <si>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</si>
  <si>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</si>
  <si>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</si>
  <si>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</si>
  <si>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</si>
  <si>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</si>
  <si>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</si>
  <si>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</si>
  <si>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</si>
  <si>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</si>
  <si>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</si>
  <si>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</si>
  <si>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</si>
  <si>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</si>
  <si>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</si>
  <si>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</si>
  <si>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</si>
  <si>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</si>
  <si>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</si>
  <si>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</si>
  <si>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</si>
  <si>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</si>
  <si>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</si>
  <si>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</si>
  <si>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</si>
  <si>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</si>
  <si>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</si>
  <si>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</si>
  <si>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</si>
  <si>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</si>
  <si>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</si>
  <si>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</si>
  <si>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</si>
  <si>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</si>
  <si>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</si>
  <si>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</si>
  <si>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</si>
  <si>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</si>
  <si>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</si>
  <si>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</si>
  <si>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</si>
  <si>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</si>
  <si>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</si>
  <si>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</si>
  <si>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</si>
  <si>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</si>
  <si>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</si>
  <si>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</si>
  <si>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</si>
  <si>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</si>
  <si>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</si>
  <si>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</si>
  <si>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</si>
  <si>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</si>
  <si>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</si>
  <si>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</si>
  <si>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</si>
  <si>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</si>
  <si>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</si>
  <si>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</si>
  <si>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</si>
  <si>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</si>
  <si>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</si>
  <si>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</si>
  <si>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</si>
  <si>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</si>
  <si>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</si>
  <si>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</si>
  <si>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</si>
  <si>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</si>
  <si>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</si>
  <si>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</si>
  <si>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</si>
  <si>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</si>
  <si>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</si>
  <si>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</si>
  <si>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</si>
  <si>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</si>
  <si>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</si>
  <si>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</si>
  <si>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</si>
  <si>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</si>
  <si>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</si>
  <si>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</si>
  <si>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</si>
  <si>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</si>
  <si>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</si>
  <si>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</si>
  <si>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</si>
  <si>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</si>
  <si>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</si>
  <si>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</si>
  <si>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</si>
  <si>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</si>
  <si>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</si>
  <si>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</si>
  <si>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</si>
  <si>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</si>
  <si>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</si>
  <si>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</si>
  <si>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</si>
  <si>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</si>
  <si>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</si>
  <si>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</si>
  <si>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</si>
  <si>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</si>
  <si>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</si>
  <si>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</si>
  <si>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</si>
  <si>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</si>
  <si>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</si>
  <si>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</si>
  <si>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</si>
  <si>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</si>
  <si>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</si>
  <si>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</si>
  <si>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</si>
  <si>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</si>
  <si>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</si>
  <si>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</si>
  <si>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</si>
  <si>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</si>
  <si>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</si>
  <si>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</si>
  <si>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</si>
  <si>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</si>
  <si>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</si>
  <si>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</si>
  <si>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</si>
  <si>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</si>
  <si>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</si>
  <si>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</si>
  <si>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</si>
  <si>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</si>
  <si>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</si>
  <si>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</si>
  <si>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</si>
  <si>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</si>
  <si>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</si>
  <si>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</si>
  <si>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</si>
  <si>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</si>
  <si>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</si>
  <si>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</si>
  <si>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</si>
  <si>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</si>
  <si>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</si>
  <si>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</si>
  <si>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</si>
  <si>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</si>
  <si>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</si>
  <si>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</si>
  <si>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</si>
  <si>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</si>
  <si>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</si>
  <si>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</si>
  <si>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</si>
  <si>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</si>
  <si>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</si>
  <si>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</si>
  <si>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</si>
  <si>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</si>
  <si>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</si>
  <si>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</si>
  <si>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</si>
  <si>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</si>
  <si>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</si>
  <si>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</si>
  <si>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</si>
  <si>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</si>
  <si>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</si>
  <si>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</si>
  <si>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</si>
  <si>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</si>
  <si>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</si>
  <si>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</si>
  <si>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</si>
  <si>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</si>
  <si>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</si>
  <si>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</si>
  <si>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</si>
  <si>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</si>
  <si>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</si>
  <si>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</si>
  <si>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</si>
  <si>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</si>
  <si>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</si>
  <si>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</si>
  <si>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</si>
  <si>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</si>
  <si>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</si>
  <si>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</si>
  <si>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</si>
  <si>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</si>
  <si>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</si>
  <si>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</si>
  <si>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</si>
  <si>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</si>
  <si>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</si>
  <si>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</si>
  <si>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</si>
  <si>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</si>
  <si>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</si>
  <si>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</si>
  <si>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</si>
  <si>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</si>
  <si>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</si>
  <si>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</si>
  <si>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</si>
  <si>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</si>
  <si>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</si>
  <si>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</si>
  <si>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</si>
  <si>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</si>
  <si>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</si>
  <si>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</si>
  <si>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</si>
  <si>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</si>
  <si>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</si>
  <si>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</si>
  <si>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</si>
  <si>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</si>
  <si>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</si>
  <si>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</si>
  <si>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</si>
  <si>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</si>
  <si>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</si>
  <si>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</si>
  <si>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</si>
  <si>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</si>
  <si>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</si>
  <si>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</si>
  <si>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</si>
  <si>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</si>
  <si>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</si>
  <si>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</si>
  <si>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</si>
  <si>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</si>
  <si>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</si>
  <si>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</si>
  <si>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</si>
  <si>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</si>
  <si>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</si>
  <si>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</si>
  <si>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</si>
  <si>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</si>
  <si>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</si>
  <si>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</si>
  <si>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</si>
  <si>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</si>
  <si>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</si>
  <si>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</si>
  <si>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</si>
  <si>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</si>
  <si>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</si>
  <si>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</si>
  <si>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</si>
  <si>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</si>
  <si>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</si>
  <si>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</si>
  <si>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</si>
  <si>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</si>
  <si>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</si>
  <si>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</si>
  <si>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</si>
  <si>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</si>
  <si>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</si>
  <si>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</si>
  <si>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</si>
  <si>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</si>
  <si>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</si>
  <si>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</si>
  <si>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</si>
  <si>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</si>
  <si>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</si>
  <si>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</si>
  <si>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</si>
  <si>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</si>
  <si>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</si>
  <si>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</si>
  <si>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</si>
  <si>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</si>
  <si>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</si>
  <si>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</si>
  <si>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</si>
  <si>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</si>
  <si>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</si>
  <si>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</si>
  <si>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</si>
  <si>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</si>
  <si>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</si>
  <si>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</si>
  <si>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</si>
  <si>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</si>
  <si>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</si>
  <si>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</si>
  <si>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</si>
  <si>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</si>
  <si>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</si>
  <si>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</si>
  <si>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</si>
  <si>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</si>
  <si>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</si>
  <si>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</si>
  <si>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</si>
  <si>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</si>
  <si>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</si>
  <si>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</si>
  <si>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</si>
  <si>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</si>
  <si>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</si>
  <si>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</si>
  <si>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</si>
  <si>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</si>
  <si>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</si>
  <si>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</si>
  <si>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</si>
  <si>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</si>
  <si>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</si>
  <si>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</si>
  <si>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</si>
  <si>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</si>
  <si>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</si>
  <si>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</si>
  <si>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</si>
  <si>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</si>
  <si>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</si>
  <si>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</si>
  <si>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</si>
  <si>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</si>
  <si>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</si>
  <si>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</si>
  <si>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</si>
  <si>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</si>
  <si>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</si>
  <si>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</si>
  <si>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</si>
  <si>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</si>
  <si>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</si>
  <si>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</si>
  <si>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</si>
  <si>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</si>
  <si>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</si>
  <si>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</si>
  <si>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</si>
  <si>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</si>
  <si>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</si>
  <si>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</si>
  <si>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</si>
  <si>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</si>
  <si>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</si>
  <si>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</si>
  <si>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</si>
  <si>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</si>
  <si>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</si>
  <si>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</si>
  <si>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</si>
  <si>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</si>
  <si>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</si>
  <si>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</si>
  <si>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</si>
  <si>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</si>
  <si>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</si>
  <si>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</si>
  <si>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</si>
  <si>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</si>
  <si>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</si>
  <si>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</si>
  <si>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</si>
  <si>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</si>
  <si>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</si>
  <si>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</si>
  <si>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</si>
  <si>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</si>
  <si>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</si>
  <si>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</si>
  <si>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</si>
  <si>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</si>
  <si>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</si>
  <si>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</si>
  <si>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</si>
  <si>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</si>
  <si>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</si>
  <si>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</si>
  <si>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</si>
  <si>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</si>
  <si>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</si>
  <si>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</si>
  <si>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</si>
  <si>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</si>
  <si>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</si>
  <si>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</si>
  <si>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</si>
  <si>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</si>
  <si>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</si>
  <si>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</si>
  <si>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</si>
  <si>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</si>
  <si>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</si>
  <si>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</si>
  <si>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</si>
  <si>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</si>
  <si>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</si>
  <si>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</si>
  <si>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</si>
  <si>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</si>
  <si>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</si>
  <si>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</si>
  <si>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</si>
  <si>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</si>
  <si>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</si>
  <si>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</si>
  <si>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</si>
  <si>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</si>
  <si>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</si>
  <si>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</si>
  <si>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</si>
  <si>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</si>
  <si>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</si>
  <si>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</si>
  <si>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</si>
  <si>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</si>
  <si>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</si>
  <si>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</si>
  <si>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</si>
  <si>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</si>
  <si>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</si>
  <si>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</si>
  <si>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</si>
  <si>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</si>
  <si>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</si>
  <si>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</si>
  <si>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</si>
  <si>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</si>
  <si>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</si>
  <si>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</si>
  <si>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</si>
  <si>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</si>
  <si>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</si>
  <si>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</si>
  <si>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</si>
  <si>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</si>
  <si>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</si>
  <si>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</si>
  <si>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</si>
  <si>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</si>
  <si>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</si>
  <si>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</si>
  <si>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</si>
  <si>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</si>
  <si>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</si>
  <si>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</si>
  <si>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</si>
  <si>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</si>
  <si>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</si>
  <si>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</si>
  <si>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</si>
  <si>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</si>
  <si>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</si>
  <si>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</si>
  <si>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</si>
  <si>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</si>
  <si>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</si>
  <si>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</si>
  <si>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</si>
  <si>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</si>
  <si>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</si>
  <si>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</si>
  <si>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</si>
  <si>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</si>
  <si>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</si>
  <si>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</si>
  <si>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</si>
  <si>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</si>
  <si>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</si>
  <si>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</si>
  <si>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</si>
  <si>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</si>
  <si>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</si>
  <si>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</si>
  <si>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</si>
  <si>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</si>
  <si>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</si>
  <si>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</si>
  <si>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</si>
  <si>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</si>
  <si>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</si>
  <si>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</si>
  <si>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</si>
  <si>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</si>
  <si>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</si>
  <si>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</si>
  <si>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</si>
  <si>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</si>
  <si>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</si>
  <si>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</si>
  <si>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</si>
  <si>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</si>
  <si>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</si>
  <si>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</si>
  <si>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</si>
  <si>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</si>
  <si>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</si>
  <si>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</si>
  <si>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</si>
  <si>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</si>
  <si>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</si>
  <si>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</si>
  <si>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</si>
  <si>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</si>
  <si>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</si>
  <si>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</si>
  <si>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</si>
  <si>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</si>
  <si>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</si>
  <si>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</si>
  <si>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</si>
  <si>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</si>
  <si>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</si>
  <si>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</si>
  <si>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</si>
  <si>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</si>
  <si>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</si>
  <si>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</si>
  <si>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</si>
  <si>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</si>
  <si>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</si>
  <si>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</si>
  <si>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</si>
  <si>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</si>
  <si>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</si>
  <si>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</si>
  <si>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</si>
  <si>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</si>
  <si>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</si>
  <si>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</si>
  <si>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</si>
  <si>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</si>
  <si>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</si>
  <si>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</si>
  <si>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</si>
  <si>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</si>
  <si>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</si>
  <si>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</si>
  <si>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</si>
  <si>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</si>
  <si>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</si>
  <si>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</si>
  <si>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</si>
  <si>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</si>
  <si>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</si>
  <si>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</si>
  <si>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</si>
  <si>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</si>
  <si>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</si>
  <si>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</si>
  <si>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</si>
  <si>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</si>
  <si>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</si>
  <si>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</si>
  <si>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</si>
  <si>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</si>
  <si>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</si>
  <si>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</si>
  <si>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</si>
  <si>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</si>
  <si>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</si>
  <si>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</si>
  <si>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</si>
  <si>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</si>
  <si>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</si>
  <si>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</si>
  <si>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</si>
  <si>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</si>
  <si>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</si>
  <si>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</si>
  <si>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</si>
  <si>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</si>
  <si>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</si>
  <si>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</si>
  <si>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</si>
  <si>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</si>
  <si>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</si>
  <si>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</si>
  <si>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</si>
  <si>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</si>
  <si>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</si>
  <si>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</si>
  <si>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</si>
  <si>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</si>
  <si>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</si>
  <si>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</si>
  <si>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</si>
  <si>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</si>
  <si>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</si>
  <si>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</si>
  <si>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</si>
  <si>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</si>
  <si>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</si>
  <si>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</si>
  <si>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</si>
  <si>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</si>
  <si>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</si>
  <si>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</si>
  <si>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</si>
  <si>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</si>
  <si>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</si>
  <si>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</si>
  <si>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</si>
  <si>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</si>
  <si>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</si>
  <si>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</si>
  <si>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</si>
  <si>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</si>
  <si>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</si>
  <si>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</si>
  <si>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</si>
  <si>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</si>
  <si>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</si>
  <si>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</si>
  <si>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</si>
  <si>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</si>
  <si>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</si>
  <si>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</si>
  <si>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</si>
  <si>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</si>
  <si>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</si>
  <si>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</si>
  <si>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</si>
  <si>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</si>
  <si>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</si>
  <si>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</si>
  <si>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</si>
  <si>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</si>
  <si>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</si>
  <si>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</si>
  <si>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</si>
  <si>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</si>
  <si>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</si>
  <si>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</si>
  <si>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</si>
  <si>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</si>
  <si>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</si>
  <si>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</si>
  <si>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</si>
  <si>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</si>
  <si>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</si>
  <si>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</si>
  <si>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</si>
  <si>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</si>
  <si>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</si>
  <si>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</si>
  <si>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</si>
  <si>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</si>
  <si>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</si>
  <si>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</si>
  <si>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</si>
  <si>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</si>
  <si>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</si>
  <si>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</si>
  <si>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</si>
  <si>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</si>
  <si>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</si>
  <si>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</si>
  <si>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</si>
  <si>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</si>
  <si>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</si>
  <si>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</si>
  <si>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</si>
  <si>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</si>
  <si>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</si>
  <si>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</si>
  <si>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</si>
  <si>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</si>
  <si>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</si>
  <si>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</si>
  <si>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</si>
  <si>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</si>
  <si>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</si>
  <si>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</si>
  <si>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</si>
  <si>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</si>
  <si>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</si>
  <si>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</si>
  <si>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</si>
  <si>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</si>
  <si>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</si>
  <si>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</si>
  <si>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</si>
  <si>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</si>
  <si>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</si>
  <si>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</si>
  <si>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</si>
  <si>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</si>
  <si>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</si>
  <si>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</si>
  <si>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</si>
  <si>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</si>
  <si>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</si>
  <si>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</si>
  <si>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</si>
  <si>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</si>
  <si>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</si>
  <si>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</si>
  <si>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</si>
  <si>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</si>
  <si>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</si>
  <si>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</si>
  <si>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</si>
  <si>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</si>
  <si>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</si>
  <si>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</si>
  <si>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</si>
  <si>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</si>
  <si>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</si>
  <si>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</si>
  <si>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</si>
  <si>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</si>
  <si>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</si>
  <si>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</si>
  <si>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</si>
  <si>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</si>
  <si>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</si>
  <si>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</si>
  <si>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</si>
  <si>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</si>
  <si>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</si>
  <si>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</si>
  <si>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</si>
  <si>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</si>
  <si>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</si>
  <si>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</si>
  <si>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</si>
  <si>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</si>
  <si>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</si>
  <si>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</si>
  <si>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</si>
  <si>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</si>
  <si>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</si>
  <si>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</si>
  <si>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</si>
  <si>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</si>
  <si>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</si>
  <si>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</si>
  <si>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</si>
  <si>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</si>
  <si>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</si>
  <si>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</si>
  <si>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</si>
  <si>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</si>
  <si>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</si>
  <si>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</si>
  <si>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</si>
  <si>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</si>
  <si>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</si>
  <si>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</si>
  <si>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</si>
  <si>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</si>
  <si>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</si>
  <si>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</si>
  <si>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</si>
  <si>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</si>
  <si>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</si>
  <si>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</si>
  <si>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</si>
  <si>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</si>
  <si>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</si>
  <si>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</si>
  <si>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</si>
  <si>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</si>
  <si>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</si>
  <si>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</si>
  <si>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</si>
  <si>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</si>
  <si>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</si>
  <si>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</si>
  <si>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</si>
  <si>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</si>
  <si>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</si>
  <si>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</si>
  <si>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</si>
  <si>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</si>
  <si>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</si>
  <si>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</si>
  <si>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</si>
  <si>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</si>
  <si>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</si>
  <si>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</si>
  <si>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</si>
  <si>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</si>
  <si>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</si>
  <si>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</si>
  <si>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</si>
  <si>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</si>
  <si>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</si>
  <si>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</si>
  <si>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</si>
  <si>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</si>
  <si>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</si>
  <si>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</si>
  <si>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</si>
  <si>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</si>
  <si>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</si>
  <si>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</si>
  <si>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</si>
  <si>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</si>
  <si>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</si>
  <si>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</si>
  <si>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</si>
  <si>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</si>
  <si>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</si>
  <si>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</si>
  <si>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</si>
  <si>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</si>
  <si>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</si>
  <si>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</si>
  <si>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</si>
  <si>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</si>
  <si>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</si>
  <si>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</si>
  <si>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</si>
  <si>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</si>
  <si>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</si>
  <si>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</si>
  <si>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</si>
  <si>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</si>
  <si>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</si>
  <si>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</si>
  <si>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</si>
  <si>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</si>
  <si>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</si>
  <si>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</si>
  <si>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</si>
  <si>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</si>
  <si>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</si>
  <si>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</si>
  <si>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</si>
  <si>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</si>
  <si>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</si>
  <si>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</si>
  <si>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</si>
  <si>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</si>
  <si>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</si>
  <si>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</si>
  <si>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</si>
  <si>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</si>
  <si>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</si>
  <si>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</si>
  <si>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</si>
  <si>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</si>
  <si>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</si>
  <si>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</si>
  <si>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</si>
  <si>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</si>
  <si>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</si>
  <si>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</si>
  <si>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</si>
  <si>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</si>
  <si>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</si>
  <si>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</si>
  <si>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</si>
  <si>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</si>
  <si>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</si>
  <si>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</si>
  <si>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</si>
  <si>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</si>
  <si>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</si>
  <si>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</si>
  <si>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</si>
  <si>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</si>
  <si>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</si>
  <si>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</si>
  <si>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</si>
  <si>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</si>
  <si>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</si>
  <si>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</si>
  <si>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</si>
  <si>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</si>
  <si>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</si>
  <si>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</si>
  <si>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</si>
  <si>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</si>
  <si>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</si>
  <si>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</si>
  <si>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</si>
  <si>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</si>
  <si>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</si>
  <si>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</si>
  <si>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</si>
  <si>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</si>
  <si>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</si>
  <si>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</si>
  <si>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</si>
  <si>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</si>
  <si>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</si>
  <si>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</si>
  <si>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</si>
  <si>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</si>
  <si>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</si>
  <si>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</si>
  <si>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</si>
  <si>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</si>
  <si>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</si>
  <si>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</si>
  <si>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</si>
  <si>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</si>
  <si>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</si>
  <si>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</si>
  <si>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</si>
  <si>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</si>
  <si>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</si>
  <si>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</si>
  <si>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</si>
  <si>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</si>
  <si>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</si>
  <si>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</si>
  <si>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</si>
  <si>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</si>
  <si>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</si>
  <si>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</si>
  <si>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</si>
  <si>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</si>
  <si>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</si>
  <si>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</si>
  <si>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</si>
  <si>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</si>
  <si>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</si>
  <si>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</si>
  <si>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</si>
  <si>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</si>
  <si>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</si>
  <si>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</si>
  <si>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</si>
  <si>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</si>
  <si>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</si>
  <si>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</si>
  <si>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</si>
  <si>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</si>
  <si>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</si>
  <si>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</si>
  <si>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</si>
  <si>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</si>
  <si>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</si>
  <si>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</si>
  <si>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</si>
  <si>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</si>
  <si>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</si>
  <si>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</si>
  <si>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</si>
  <si>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</si>
  <si>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</si>
  <si>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</si>
  <si>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</si>
  <si>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</si>
  <si>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</si>
  <si>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</si>
  <si>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</si>
  <si>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</si>
  <si>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</si>
  <si>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</si>
  <si>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</si>
  <si>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</si>
  <si>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</si>
  <si>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</si>
  <si>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</si>
  <si>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</si>
  <si>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</si>
  <si>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</si>
  <si>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</si>
  <si>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</si>
  <si>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</si>
  <si>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</si>
  <si>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</si>
  <si>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</si>
  <si>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</si>
  <si>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</si>
  <si>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</si>
  <si>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</si>
  <si>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</si>
  <si>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</si>
  <si>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</si>
  <si>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</si>
  <si>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</si>
  <si>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</si>
  <si>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</si>
  <si>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</si>
  <si>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</si>
  <si>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</si>
  <si>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</si>
  <si>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</si>
  <si>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</si>
  <si>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</si>
  <si>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</si>
  <si>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</si>
  <si>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</si>
  <si>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</si>
  <si>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</si>
  <si>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</si>
  <si>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</si>
  <si>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</si>
  <si>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</si>
  <si>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</si>
  <si>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</si>
  <si>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</si>
  <si>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</si>
  <si>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</si>
  <si>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</si>
  <si>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</si>
  <si>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</si>
  <si>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</si>
  <si>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</si>
  <si>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</si>
  <si>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</si>
  <si>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</si>
  <si>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</si>
  <si>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</si>
  <si>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</si>
  <si>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</si>
  <si>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</si>
  <si>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</si>
  <si>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</si>
  <si>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</si>
  <si>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</si>
  <si>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</si>
  <si>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</si>
  <si>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</si>
  <si>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</si>
  <si>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</si>
  <si>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</si>
  <si>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</si>
  <si>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</si>
  <si>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</si>
  <si>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</si>
  <si>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</si>
  <si>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</si>
  <si>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</si>
  <si>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</si>
  <si>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</si>
  <si>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</si>
  <si>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</si>
  <si>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</si>
  <si>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</si>
  <si>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</si>
  <si>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</si>
  <si>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</si>
  <si>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</si>
  <si>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</si>
  <si>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</si>
  <si>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</si>
  <si>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</si>
  <si>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</si>
  <si>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</si>
  <si>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</si>
  <si>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</si>
  <si>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</si>
  <si>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</si>
  <si>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</si>
  <si>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</si>
  <si>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</si>
  <si>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</si>
  <si>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</si>
  <si>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</si>
  <si>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</si>
  <si>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</si>
  <si>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</si>
  <si>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</si>
  <si>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</si>
  <si>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</si>
  <si>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</si>
  <si>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</si>
  <si>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</si>
  <si>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</si>
  <si>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</si>
  <si>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</si>
  <si>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</si>
  <si>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</si>
  <si>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</si>
  <si>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</si>
  <si>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</si>
  <si>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</si>
  <si>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</si>
  <si>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</si>
  <si>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</si>
  <si>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</si>
  <si>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</si>
  <si>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</si>
  <si>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</si>
  <si>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</si>
  <si>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</si>
  <si>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</si>
  <si>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</si>
  <si>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</si>
  <si>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</si>
  <si>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</si>
  <si>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</si>
  <si>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</si>
  <si>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</si>
  <si>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</si>
  <si>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</si>
  <si>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</si>
  <si>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</si>
  <si>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</si>
  <si>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</si>
  <si>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</si>
  <si>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</si>
  <si>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</si>
  <si>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</si>
  <si>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</si>
  <si>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</si>
  <si>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</si>
  <si>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</si>
  <si>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</si>
  <si>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</si>
  <si>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</si>
  <si>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</si>
  <si>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</si>
  <si>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</si>
  <si>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</si>
  <si>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</si>
  <si>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</si>
  <si>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</si>
  <si>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</si>
  <si>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</si>
  <si>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</si>
  <si>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</si>
  <si>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</si>
  <si>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</si>
  <si>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</si>
  <si>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</si>
  <si>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</si>
  <si>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</si>
  <si>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</si>
  <si>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</si>
  <si>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</si>
  <si>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</si>
  <si>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</si>
  <si>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</si>
  <si>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</si>
  <si>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</si>
  <si>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</si>
  <si>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</si>
  <si>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</si>
  <si>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</si>
  <si>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</si>
  <si>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</si>
  <si>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</si>
  <si>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</si>
  <si>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</si>
  <si>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</si>
  <si>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</si>
  <si>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</si>
  <si>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</si>
  <si>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</si>
  <si>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</si>
  <si>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</si>
  <si>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</si>
  <si>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</si>
  <si>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</si>
  <si>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</si>
  <si>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</si>
  <si>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</si>
  <si>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</si>
  <si>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</si>
  <si>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</si>
  <si>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</si>
  <si>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</si>
  <si>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</si>
  <si>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</si>
  <si>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</si>
  <si>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</si>
  <si>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</si>
  <si>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</si>
  <si>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</si>
  <si>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</si>
  <si>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</si>
  <si>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</si>
  <si>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</si>
  <si>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</si>
  <si>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</si>
  <si>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</si>
  <si>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</si>
  <si>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</si>
  <si>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</si>
  <si>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</si>
  <si>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</si>
  <si>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</si>
  <si>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</si>
  <si>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</si>
  <si>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</si>
  <si>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</si>
  <si>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</si>
  <si>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</si>
  <si>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</si>
  <si>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</si>
  <si>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</si>
  <si>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</si>
  <si>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</si>
  <si>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</si>
  <si>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</si>
  <si>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</si>
  <si>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</si>
  <si>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</si>
  <si>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</si>
  <si>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</si>
  <si>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</si>
  <si>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</si>
  <si>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</si>
  <si>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</si>
  <si>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</si>
  <si>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</si>
  <si>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</si>
  <si>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</si>
  <si>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</si>
  <si>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</si>
  <si>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</si>
  <si>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</si>
  <si>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</si>
  <si>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</si>
  <si>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</si>
  <si>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</si>
  <si>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</si>
  <si>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</si>
  <si>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</si>
  <si>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</si>
  <si>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</si>
  <si>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</si>
  <si>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</si>
  <si>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</si>
  <si>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</si>
  <si>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</si>
  <si>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</si>
  <si>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</si>
  <si>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</si>
  <si>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</si>
  <si>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</si>
  <si>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</si>
  <si>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</si>
  <si>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</si>
  <si>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</si>
  <si>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</si>
  <si>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</si>
  <si>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</si>
  <si>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</si>
  <si>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</si>
  <si>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</si>
  <si>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</si>
  <si>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</si>
  <si>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</si>
  <si>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</si>
  <si>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</si>
  <si>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</si>
  <si>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</si>
  <si>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</si>
  <si>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</si>
  <si>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</si>
  <si>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</si>
  <si>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</si>
  <si>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</si>
  <si>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</si>
  <si>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</si>
  <si>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</si>
  <si>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</si>
  <si>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</si>
  <si>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</si>
  <si>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</si>
  <si>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</si>
  <si>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</si>
  <si>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</si>
  <si>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</si>
  <si>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</si>
  <si>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</si>
  <si>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</si>
  <si>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</si>
  <si>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</si>
  <si>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</si>
  <si>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</si>
  <si>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</si>
  <si>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</si>
  <si>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</si>
  <si>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</si>
  <si>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</si>
  <si>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</si>
  <si>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</si>
  <si>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</si>
  <si>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</si>
  <si>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</si>
  <si>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</si>
  <si>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</si>
  <si>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</si>
  <si>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</si>
  <si>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</si>
  <si>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</si>
  <si>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</si>
  <si>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</si>
  <si>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</si>
  <si>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</si>
  <si>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</si>
  <si>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</si>
  <si>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</si>
  <si>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</si>
  <si>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</si>
  <si>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</si>
  <si>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</si>
  <si>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</si>
  <si>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</si>
  <si>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</si>
  <si>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</si>
  <si>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</si>
  <si>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</si>
  <si>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</si>
  <si>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</si>
  <si>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</si>
  <si>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</si>
  <si>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</si>
  <si>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</si>
  <si>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</si>
  <si>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</si>
  <si>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</si>
  <si>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</si>
  <si>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</si>
  <si>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</si>
  <si>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</si>
  <si>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</si>
  <si>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</si>
  <si>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</si>
  <si>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</si>
  <si>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</si>
  <si>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</si>
  <si>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</si>
  <si>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</si>
  <si>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</si>
  <si>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</si>
  <si>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</si>
  <si>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</si>
  <si>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</si>
  <si>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</si>
  <si>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</si>
  <si>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</si>
  <si>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</si>
  <si>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</si>
  <si>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</si>
  <si>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</si>
  <si>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</si>
  <si>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</si>
  <si>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</si>
  <si>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</si>
  <si>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</si>
  <si>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</si>
  <si>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</si>
  <si>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</si>
  <si>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</si>
  <si>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</si>
  <si>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</si>
  <si>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</si>
  <si>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</si>
  <si>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</si>
  <si>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</si>
  <si>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</si>
  <si>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</si>
  <si>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</si>
  <si>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</si>
  <si>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</si>
  <si>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</si>
  <si>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</si>
  <si>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</si>
  <si>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</si>
  <si>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</si>
  <si>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</si>
  <si>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</si>
  <si>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</si>
  <si>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</si>
  <si>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</si>
  <si>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</si>
  <si>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</si>
  <si>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</si>
  <si>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</si>
  <si>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</si>
  <si>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</si>
  <si>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</si>
  <si>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</si>
  <si>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</si>
  <si>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</si>
  <si>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</si>
  <si>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</si>
  <si>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</si>
  <si>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</si>
  <si>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</si>
  <si>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</si>
  <si>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</si>
  <si>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</si>
  <si>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</si>
  <si>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</si>
  <si>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</si>
  <si>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</si>
  <si>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</si>
  <si>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</si>
  <si>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</si>
  <si>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</si>
  <si>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</si>
  <si>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</si>
  <si>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</si>
  <si>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</si>
  <si>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</si>
  <si>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</si>
  <si>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</si>
  <si>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</si>
  <si>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</si>
  <si>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</si>
  <si>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</si>
  <si>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</si>
  <si>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</si>
  <si>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</si>
  <si>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</si>
  <si>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</si>
  <si>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</si>
  <si>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</si>
  <si>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</si>
  <si>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</si>
  <si>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</si>
  <si>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</si>
  <si>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</si>
  <si>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</si>
  <si>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</si>
  <si>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</si>
  <si>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</si>
  <si>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</si>
  <si>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</si>
  <si>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</si>
  <si>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</si>
  <si>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</si>
  <si>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</si>
  <si>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</si>
  <si>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</si>
  <si>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</si>
  <si>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</si>
  <si>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</si>
  <si>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</si>
  <si>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</si>
  <si>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</si>
  <si>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</si>
  <si>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</si>
  <si>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</si>
  <si>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</si>
  <si>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</si>
  <si>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</si>
  <si>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</si>
  <si>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</si>
  <si>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</si>
  <si>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</si>
  <si>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</si>
  <si>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</si>
  <si>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</si>
  <si>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</si>
  <si>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</si>
  <si>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</si>
  <si>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</si>
  <si>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</si>
  <si>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</si>
  <si>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</si>
  <si>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</si>
  <si>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</si>
  <si>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</si>
  <si>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</si>
  <si>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</si>
  <si>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</si>
  <si>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</si>
  <si>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</si>
  <si>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</si>
  <si>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</si>
  <si>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</si>
  <si>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</si>
  <si>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</si>
  <si>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</si>
  <si>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</si>
  <si>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</si>
  <si>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</si>
  <si>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</si>
  <si>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</si>
  <si>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</si>
  <si>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</si>
  <si>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</si>
  <si>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</si>
  <si>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</si>
  <si>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</si>
  <si>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</si>
  <si>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</si>
  <si>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</si>
  <si>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</si>
  <si>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</si>
  <si>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</si>
  <si>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</si>
  <si>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</si>
  <si>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</si>
  <si>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</si>
  <si>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</si>
  <si>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</si>
  <si>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</si>
  <si>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</si>
  <si>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</si>
  <si>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</si>
  <si>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</si>
  <si>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</si>
  <si>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</si>
  <si>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</si>
  <si>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</si>
  <si>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</si>
  <si>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</si>
  <si>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</si>
  <si>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</si>
  <si>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</si>
  <si>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</si>
  <si>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</si>
  <si>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</si>
  <si>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</si>
  <si>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</si>
  <si>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</si>
  <si>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</si>
  <si>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</si>
  <si>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</si>
  <si>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</si>
  <si>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</si>
  <si>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</si>
  <si>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</si>
  <si>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</si>
  <si>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</si>
  <si>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</si>
  <si>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</si>
  <si>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</si>
  <si>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</si>
  <si>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</si>
  <si>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</si>
  <si>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</si>
  <si>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</si>
  <si>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</si>
  <si>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</si>
  <si>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</si>
  <si>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</si>
  <si>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</si>
  <si>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</si>
  <si>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</si>
  <si>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</si>
  <si>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</si>
  <si>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</si>
  <si>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</si>
  <si>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</si>
  <si>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</si>
  <si>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</si>
  <si>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</si>
  <si>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</si>
  <si>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</si>
  <si>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</si>
  <si>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</si>
  <si>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</si>
  <si>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</si>
  <si>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</si>
  <si>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</si>
  <si>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</si>
  <si>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</si>
  <si>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</si>
  <si>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</si>
  <si>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</si>
  <si>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</si>
  <si>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</si>
  <si>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</si>
  <si>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</si>
  <si>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</si>
  <si>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</si>
  <si>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</si>
  <si>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</si>
  <si>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</si>
  <si>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</si>
  <si>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</si>
  <si>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</si>
  <si>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</si>
  <si>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</si>
  <si>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</si>
  <si>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</si>
  <si>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</si>
  <si>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</si>
  <si>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</si>
  <si>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</si>
  <si>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</si>
  <si>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</si>
  <si>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</si>
  <si>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</si>
  <si>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</si>
  <si>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</si>
  <si>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</si>
  <si>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</si>
  <si>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</si>
  <si>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</si>
  <si>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</si>
  <si>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</si>
  <si>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</si>
  <si>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</si>
  <si>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</si>
  <si>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</si>
  <si>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</si>
  <si>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</si>
  <si>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</si>
  <si>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</si>
  <si>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</si>
  <si>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</si>
  <si>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</si>
  <si>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</si>
  <si>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</si>
  <si>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</si>
  <si>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</si>
  <si>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</si>
  <si>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</si>
  <si>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</si>
  <si>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</si>
  <si>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</si>
  <si>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</si>
  <si>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</si>
  <si>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</si>
  <si>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</si>
  <si>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</si>
  <si>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</si>
  <si>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</si>
  <si>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</si>
  <si>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</si>
  <si>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</si>
  <si>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</si>
  <si>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</si>
  <si>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</si>
  <si>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</si>
  <si>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</si>
  <si>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</si>
  <si>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</si>
  <si>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</si>
  <si>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</si>
  <si>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</si>
  <si>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</si>
  <si>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</si>
  <si>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</si>
  <si>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</si>
  <si>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</si>
  <si>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</si>
  <si>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</si>
  <si>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</si>
  <si>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</si>
  <si>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</si>
  <si>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</si>
  <si>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</si>
  <si>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</si>
  <si>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</si>
  <si>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</si>
  <si>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</si>
  <si>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</si>
  <si>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</si>
  <si>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</si>
  <si>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</si>
  <si>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</si>
  <si>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</si>
  <si>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</si>
  <si>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</si>
  <si>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</si>
  <si>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</si>
  <si>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</si>
  <si>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</si>
  <si>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</si>
  <si>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</si>
  <si>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</si>
  <si>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</si>
  <si>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</si>
  <si>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</si>
  <si>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</si>
  <si>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</si>
  <si>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</si>
  <si>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</si>
  <si>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</si>
  <si>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</si>
  <si>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</si>
  <si>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</si>
  <si>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</si>
  <si>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</si>
  <si>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</si>
  <si>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</si>
  <si>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</si>
  <si>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</si>
  <si>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</si>
  <si>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</si>
  <si>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</si>
  <si>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</si>
  <si>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</si>
  <si>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</si>
  <si>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</si>
  <si>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</si>
  <si>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</si>
  <si>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</si>
  <si>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</si>
  <si>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</si>
  <si>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</si>
  <si>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</si>
  <si>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</si>
  <si>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</si>
  <si>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</si>
  <si>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</si>
  <si>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</si>
  <si>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</si>
  <si>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</si>
  <si>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</si>
  <si>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</si>
  <si>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</si>
  <si>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</si>
  <si>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</si>
  <si>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</si>
  <si>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</si>
  <si>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</si>
  <si>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</si>
  <si>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</si>
  <si>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</si>
  <si>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</si>
  <si>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</si>
  <si>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</si>
  <si>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</si>
  <si>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</si>
  <si>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</si>
  <si>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</si>
  <si>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</si>
  <si>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</si>
  <si>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</si>
  <si>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</si>
  <si>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</si>
  <si>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</si>
  <si>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</si>
  <si>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</si>
  <si>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</si>
  <si>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</si>
  <si>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</si>
  <si>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</si>
  <si>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</si>
  <si>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</si>
  <si>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</si>
  <si>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</si>
  <si>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</si>
  <si>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</si>
  <si>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</si>
  <si>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</si>
  <si>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</si>
  <si>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</si>
  <si>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</si>
  <si>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</si>
  <si>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</si>
  <si>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</si>
  <si>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</si>
  <si>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</si>
  <si>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</si>
  <si>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</si>
  <si>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</si>
  <si>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</si>
  <si>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</si>
  <si>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</si>
  <si>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</si>
  <si>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</si>
  <si>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</si>
  <si>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</si>
  <si>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</si>
  <si>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</si>
  <si>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</si>
  <si>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</si>
  <si>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</si>
  <si>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</si>
  <si>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</si>
  <si>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</si>
  <si>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</si>
  <si>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</si>
  <si>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</si>
  <si>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</si>
  <si>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</si>
  <si>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</si>
  <si>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</si>
  <si>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</si>
  <si>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</si>
  <si>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</si>
  <si>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</si>
  <si>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</si>
  <si>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</si>
  <si>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</si>
  <si>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</si>
  <si>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</si>
  <si>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</si>
  <si>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</si>
  <si>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</si>
  <si>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</si>
  <si>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</si>
  <si>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</si>
  <si>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</si>
  <si>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</si>
  <si>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</si>
  <si>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</si>
  <si>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</si>
  <si>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</si>
  <si>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</si>
  <si>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</si>
  <si>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</si>
  <si>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</si>
  <si>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</si>
  <si>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</si>
  <si>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</si>
  <si>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</si>
  <si>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</si>
  <si>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</si>
  <si>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</si>
  <si>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</si>
  <si>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</si>
  <si>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</si>
  <si>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</si>
  <si>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</si>
  <si>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</si>
  <si>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</si>
  <si>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</si>
  <si>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</si>
  <si>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</si>
  <si>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</si>
  <si>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</si>
  <si>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</si>
  <si>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</si>
  <si>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</si>
  <si>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</si>
  <si>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</si>
  <si>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</si>
  <si>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</si>
  <si>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</si>
  <si>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</si>
  <si>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</si>
  <si>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</si>
  <si>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</si>
  <si>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</si>
  <si>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</si>
  <si>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</si>
  <si>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</si>
  <si>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</si>
  <si>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</si>
  <si>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</si>
  <si>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</si>
  <si>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</si>
  <si>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</si>
  <si>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</si>
  <si>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</si>
  <si>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</si>
  <si>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</si>
  <si>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</si>
  <si>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</si>
  <si>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</si>
  <si>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</si>
  <si>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</si>
  <si>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</si>
  <si>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</si>
  <si>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</si>
  <si>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</si>
  <si>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</si>
  <si>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</si>
  <si>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</si>
  <si>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</si>
  <si>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</si>
  <si>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</si>
  <si>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</si>
  <si>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</si>
  <si>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</si>
  <si>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</si>
  <si>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</si>
  <si>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</si>
  <si>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</si>
  <si>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</si>
  <si>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</si>
  <si>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</si>
  <si>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</si>
  <si>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</si>
  <si>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</si>
  <si>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</si>
  <si>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</si>
  <si>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</si>
  <si>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</si>
  <si>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</si>
  <si>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</si>
  <si>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</si>
  <si>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</si>
  <si>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</si>
  <si>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</si>
  <si>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</si>
  <si>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</si>
  <si>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</si>
  <si>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</si>
  <si>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</si>
  <si>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</si>
  <si>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</si>
  <si>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</si>
  <si>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</si>
  <si>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</si>
  <si>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</si>
  <si>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</si>
  <si>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</si>
  <si>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</si>
  <si>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</si>
  <si>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</si>
  <si>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</si>
  <si>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</si>
  <si>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</si>
  <si>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</si>
  <si>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</si>
  <si>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</si>
  <si>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</si>
  <si>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</si>
  <si>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</si>
  <si>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</si>
  <si>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</si>
  <si>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</si>
  <si>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</si>
  <si>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</si>
  <si>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</si>
  <si>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</si>
  <si>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</si>
  <si>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</si>
  <si>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</si>
  <si>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</si>
  <si>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</si>
  <si>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</si>
  <si>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</si>
  <si>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</si>
  <si>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</si>
  <si>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</si>
  <si>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</si>
  <si>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</si>
  <si>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</si>
  <si>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</si>
  <si>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</si>
  <si>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</si>
  <si>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</si>
  <si>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</si>
  <si>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</si>
  <si>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</si>
  <si>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</si>
  <si>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</si>
  <si>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</si>
  <si>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</si>
  <si>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</si>
  <si>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</si>
  <si>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</si>
  <si>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</si>
  <si>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</si>
  <si>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</si>
  <si>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</si>
  <si>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</si>
  <si>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</si>
  <si>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</si>
  <si>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</si>
  <si>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</si>
  <si>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</si>
  <si>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</si>
  <si>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</si>
  <si>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</si>
  <si>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</si>
  <si>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</si>
  <si>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</si>
  <si>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</si>
  <si>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</si>
  <si>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</si>
  <si>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</si>
  <si>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</si>
  <si>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</si>
  <si>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</si>
  <si>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</si>
  <si>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</si>
  <si>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</si>
  <si>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</si>
  <si>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</si>
  <si>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</si>
  <si>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</si>
  <si>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</si>
  <si>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</si>
  <si>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</si>
  <si>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</si>
  <si>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</si>
  <si>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</si>
  <si>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</si>
  <si>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</si>
  <si>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</si>
  <si>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</si>
  <si>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</si>
  <si>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</si>
  <si>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</si>
  <si>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</si>
  <si>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</si>
  <si>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</si>
  <si>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</si>
  <si>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</si>
  <si>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</si>
  <si>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</si>
  <si>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</si>
  <si>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</si>
  <si>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</si>
  <si>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</si>
  <si>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</si>
  <si>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</si>
  <si>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</si>
  <si>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</si>
  <si>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</si>
  <si>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</si>
  <si>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</si>
  <si>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</si>
  <si>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</si>
  <si>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</si>
  <si>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</si>
  <si>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</si>
  <si>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</si>
  <si>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</si>
  <si>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</si>
  <si>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</si>
  <si>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</si>
  <si>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</si>
  <si>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</si>
  <si>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</si>
  <si>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</si>
  <si>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</si>
  <si>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</si>
  <si>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</si>
  <si>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</si>
  <si>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</si>
  <si>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</si>
  <si>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</si>
  <si>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</si>
  <si>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</si>
  <si>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</si>
  <si>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</si>
  <si>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</si>
  <si>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</si>
  <si>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</si>
  <si>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</si>
  <si>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</si>
  <si>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</si>
  <si>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</si>
  <si>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</si>
  <si>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</si>
  <si>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</si>
  <si>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</si>
  <si>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</si>
  <si>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</si>
  <si>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</si>
  <si>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</si>
  <si>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</si>
  <si>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</si>
  <si>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</si>
  <si>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</si>
  <si>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</si>
  <si>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</si>
  <si>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</si>
  <si>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</si>
  <si>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</si>
  <si>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</si>
  <si>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</si>
  <si>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</si>
  <si>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</si>
  <si>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</si>
  <si>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</si>
  <si>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</si>
  <si>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</si>
  <si>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</si>
  <si>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</si>
  <si>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</si>
  <si>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</si>
  <si>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</si>
  <si>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</si>
  <si>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</si>
  <si>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</si>
  <si>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</si>
  <si>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</si>
  <si>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</si>
  <si>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</si>
  <si>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</si>
  <si>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</si>
  <si>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</si>
  <si>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</si>
  <si>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</si>
  <si>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</si>
  <si>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</si>
  <si>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</si>
  <si>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</si>
  <si>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</si>
  <si>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</si>
  <si>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</si>
  <si>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</si>
  <si>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</si>
  <si>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</si>
  <si>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</si>
  <si>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</si>
  <si>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</si>
  <si>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</si>
  <si>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</si>
  <si>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</si>
  <si>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</si>
  <si>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</si>
  <si>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</si>
  <si>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</si>
  <si>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</si>
  <si>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</si>
  <si>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</si>
  <si>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</si>
  <si>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</si>
  <si>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</si>
  <si>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</si>
  <si>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</si>
  <si>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</si>
  <si>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</si>
  <si>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</si>
  <si>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</si>
  <si>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</si>
  <si>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</si>
  <si>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</si>
  <si>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</si>
  <si>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</si>
  <si>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</si>
  <si>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</si>
  <si>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</si>
  <si>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</si>
  <si>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</si>
  <si>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</si>
  <si>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</si>
  <si>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</si>
  <si>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</si>
  <si>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</si>
  <si>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</si>
  <si>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</si>
  <si>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</si>
  <si>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</si>
  <si>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</si>
  <si>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</si>
  <si>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</si>
  <si>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</si>
  <si>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</si>
  <si>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</si>
  <si>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</si>
  <si>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</si>
  <si>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</si>
  <si>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</si>
  <si>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</si>
  <si>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</si>
  <si>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</si>
  <si>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</si>
  <si>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</si>
  <si>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</si>
  <si>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</si>
  <si>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</si>
  <si>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</si>
  <si>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</si>
  <si>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</si>
  <si>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</si>
  <si>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</si>
  <si>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</si>
  <si>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</si>
  <si>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</si>
  <si>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</si>
  <si>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</si>
  <si>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</si>
  <si>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</si>
  <si>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</si>
  <si>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</si>
  <si>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</si>
  <si>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</si>
  <si>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</si>
  <si>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</si>
  <si>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</si>
  <si>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</si>
  <si>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</si>
  <si>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</si>
  <si>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</si>
  <si>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</si>
  <si>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</si>
  <si>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</si>
  <si>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</si>
  <si>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</si>
  <si>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</si>
  <si>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</si>
  <si>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</si>
  <si>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</si>
  <si>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</si>
  <si>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</si>
  <si>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</si>
  <si>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</si>
  <si>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</si>
  <si>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</si>
  <si>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05099000</t>
  </si>
  <si>
    <t>LE LOT</t>
  </si>
  <si>
    <t>LE LOT A ENTRAYGUES</t>
  </si>
  <si>
    <t>IBMR212-05979</t>
  </si>
  <si>
    <t>Agence de l'Eau Adour Garonne</t>
  </si>
  <si>
    <t>41749411900056</t>
  </si>
  <si>
    <t>AQUABIO</t>
  </si>
  <si>
    <t>GAUCHE</t>
  </si>
  <si>
    <t>Berenice LHOMME (Autre) - Anthony ANTOINE (Hydrobiologiste) - Benjamin POUJARDIEU (Hydrobiologiste)</t>
  </si>
  <si>
    <t>IBMR Standard</t>
  </si>
  <si>
    <t>BASSES EAUX</t>
  </si>
  <si>
    <t>pluie fine</t>
  </si>
  <si>
    <t>NULLE OU FAIBLE</t>
  </si>
  <si>
    <t>OUI</t>
  </si>
  <si>
    <t>Peu abondant</t>
  </si>
  <si>
    <t>NEWCOD</t>
  </si>
  <si>
    <t>Poaceae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</si>
</sst>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665922</v>
      </c>
      <c r="G10" s="97"/>
      <c r="H10" s="98"/>
    </row>
    <row r="11" spans="1:8" ht="15">
      <c r="A11" s="10" t="s">
        <v>2281</v>
      </c>
      <c r="B11" s="47">
        <v>44454</v>
      </c>
      <c r="D11" s="10" t="s">
        <v>2284</v>
      </c>
      <c r="E11" s="52">
        <v>6393555</v>
      </c>
      <c r="G11" s="97"/>
      <c r="H11" s="98"/>
    </row>
    <row r="12" spans="1:8" ht="15">
      <c r="A12" s="10" t="s">
        <v>2287</v>
      </c>
      <c r="B12" s="52" t="s">
        <v>5291</v>
      </c>
      <c r="D12" s="10" t="s">
        <v>2285</v>
      </c>
      <c r="E12" s="52">
        <v>665872</v>
      </c>
      <c r="G12" s="99"/>
      <c r="H12" s="100"/>
    </row>
    <row r="13" spans="1:5" ht="17.25" customHeight="1" thickBot="1">
      <c r="A13" s="2"/>
      <c r="B13" s="55"/>
      <c r="D13" s="10" t="s">
        <v>2286</v>
      </c>
      <c r="E13" s="52">
        <v>6393639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665922</v>
      </c>
    </row>
    <row r="18" spans="1:3" ht="15">
      <c r="A18" s="111"/>
      <c r="B18" s="49" t="s">
        <v>2271</v>
      </c>
      <c r="C18" s="61">
        <f>E11</f>
        <v>6393555</v>
      </c>
    </row>
    <row r="19" spans="1:2" ht="15">
      <c r="A19" s="3" t="s">
        <v>2063</v>
      </c>
      <c r="B19" s="29">
        <v>225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51</v>
      </c>
      <c r="C37" s="6"/>
      <c r="D37" s="8" t="s">
        <v>2110</v>
      </c>
      <c r="E37" s="30"/>
    </row>
    <row r="38" spans="1:5" s="7" customFormat="1" ht="15" customHeight="1">
      <c r="A38" s="5" t="s">
        <v>2115</v>
      </c>
      <c r="B38" s="30">
        <v>2.2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row>
    <row r="58" spans="1:5" s="15" customFormat="1" ht="15">
      <c r="A58" s="3" t="s">
        <v>2094</v>
      </c>
      <c r="B58" s="9">
        <v>2</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v>2</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5</v>
      </c>
      <c r="C66" s="6"/>
      <c r="D66" s="10" t="s">
        <v>2088</v>
      </c>
      <c r="E66" s="9"/>
    </row>
    <row r="67" spans="1:5" s="15" customFormat="1" ht="15">
      <c r="A67" s="3" t="s">
        <v>2087</v>
      </c>
      <c r="B67" s="9">
        <v>0</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0.009999999776482582</v>
      </c>
      <c r="E98" s="35">
        <v>0</v>
      </c>
      <c r="F98" s="35" t="s">
        <v>2294</v>
      </c>
      <c r="G98" s="79"/>
      <c r="H98" s="80"/>
    </row>
    <row r="99" spans="1:8" ht="15">
      <c r="A99" s="33" t="s">
        <v>741</v>
      </c>
      <c r="B99" s="20" t="str">
        <f>IF(A99="NEWCOD",IF(ISBLANK(G99),"renseigner le champ 'Nouveau taxon'",G99),VLOOKUP(A99,'Ref Taxo'!A:B,2,FALSE))</f>
        <v>Fissidens fontanus</v>
      </c>
      <c r="C99" s="21">
        <f>IF(A99="NEWCOD",IF(ISBLANK(H99),"NoCod",H99),VLOOKUP(A99,'Ref Taxo'!A:D,4,FALSE))</f>
        <v>31545</v>
      </c>
      <c r="D99" s="34">
        <v>0.009999999776482582</v>
      </c>
      <c r="E99" s="35">
        <v>0</v>
      </c>
      <c r="F99" s="35" t="s">
        <v>2294</v>
      </c>
      <c r="G99" s="79"/>
      <c r="H99" s="80"/>
    </row>
    <row r="100" spans="1:8" ht="15">
      <c r="A100" s="33" t="s">
        <v>5303</v>
      </c>
      <c r="B100" s="20" t="str">
        <f>IF(A100="NEWCOD",IF(ISBLANK(G100),"renseigner le champ 'Nouveau taxon'",G100),VLOOKUP(A100,'Ref Taxo'!A:B,2,FALSE))</f>
        <v>Poaceae</v>
      </c>
      <c r="C100" s="21">
        <f>IF(A100="NEWCOD",IF(ISBLANK(H100),"NoCod",H100),VLOOKUP(A100,'Ref Taxo'!A:D,4,FALSE))</f>
        <v>31032</v>
      </c>
      <c r="D100" s="34">
        <v>0.009999999776482582</v>
      </c>
      <c r="E100" s="35">
        <v>0</v>
      </c>
      <c r="F100" s="35" t="s">
        <v>2294</v>
      </c>
      <c r="G100" s="79" t="s">
        <v>5304</v>
      </c>
      <c r="H100" s="80">
        <v>31032</v>
      </c>
    </row>
    <row r="101" spans="1:8" ht="15">
      <c r="A101" s="33" t="s">
        <v>1883</v>
      </c>
      <c r="B101" s="20" t="str">
        <f>IF(A101="NEWCOD",IF(ISBLANK(G101),"renseigner le champ 'Nouveau taxon'",G101),VLOOKUP(A101,'Ref Taxo'!A:B,2,FALSE))</f>
        <v>Spirogyra</v>
      </c>
      <c r="C101" s="21">
        <f>IF(A101="NEWCOD",IF(ISBLANK(H101),"NoCod",H101),VLOOKUP(A101,'Ref Taxo'!A:D,4,FALSE))</f>
        <v>1147</v>
      </c>
      <c r="D101" s="34">
        <v>0.009999999776482582</v>
      </c>
      <c r="E101" s="35">
        <v>0</v>
      </c>
      <c r="F101" s="35" t="s">
        <v>2294</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0.009999999776482582</v>
      </c>
      <c r="E102" s="35">
        <v>0</v>
      </c>
      <c r="F102" s="35" t="s">
        <v>2294</v>
      </c>
      <c r="G102" s="79"/>
      <c r="H102" s="80"/>
    </row>
    <row r="103" spans="1:8" ht="15">
      <c r="A103" s="33" t="s">
        <v>1493</v>
      </c>
      <c r="B103" s="20" t="str">
        <f>IF(A103="NEWCOD",IF(ISBLANK(G103),"renseigner le champ 'Nouveau taxon'",G103),VLOOKUP(A103,'Ref Taxo'!A:B,2,FALSE))</f>
        <v>Potamogeton perfoliatus</v>
      </c>
      <c r="C103" s="21">
        <f>IF(A103="NEWCOD",IF(ISBLANK(H103),"NoCod",H103),VLOOKUP(A103,'Ref Taxo'!A:D,4,FALSE))</f>
        <v>1656</v>
      </c>
      <c r="D103" s="34">
        <v>0.009999999776482582</v>
      </c>
      <c r="E103" s="35">
        <v>0</v>
      </c>
      <c r="F103" s="35" t="s">
        <v>2294</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0.009999999776482582</v>
      </c>
      <c r="E104" s="35">
        <v>0</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0.009999999776482582</v>
      </c>
      <c r="E105" s="35">
        <v>0</v>
      </c>
      <c r="F105" s="35" t="s">
        <v>2294</v>
      </c>
      <c r="G105" s="79"/>
      <c r="H105" s="80"/>
    </row>
    <row r="106" spans="1:8" ht="15">
      <c r="A106" s="33" t="s">
        <v>702</v>
      </c>
      <c r="B106" s="20" t="str">
        <f>IF(A106="NEWCOD",IF(ISBLANK(G106),"renseigner le champ 'Nouveau taxon'",G106),VLOOKUP(A106,'Ref Taxo'!A:B,2,FALSE))</f>
        <v>Eurhynchium</v>
      </c>
      <c r="C106" s="21">
        <f>IF(A106="NEWCOD",IF(ISBLANK(H106),"NoCod",H106),VLOOKUP(A106,'Ref Taxo'!A:D,4,FALSE))</f>
        <v>1262</v>
      </c>
      <c r="D106" s="34">
        <v>0.009999999776482582</v>
      </c>
      <c r="E106" s="35">
        <v>0</v>
      </c>
      <c r="F106" s="35" t="s">
        <v>2294</v>
      </c>
      <c r="G106" s="79"/>
      <c r="H106" s="80"/>
    </row>
    <row r="107" spans="1:8" ht="15">
      <c r="A107" s="33" t="s">
        <v>433</v>
      </c>
      <c r="B107" s="20" t="str">
        <f>IF(A107="NEWCOD",IF(ISBLANK(G107),"renseigner le champ 'Nouveau taxon'",G107),VLOOKUP(A107,'Ref Taxo'!A:B,2,FALSE))</f>
        <v>Cinclidotus fontinaloides</v>
      </c>
      <c r="C107" s="21">
        <f>IF(A107="NEWCOD",IF(ISBLANK(H107),"NoCod",H107),VLOOKUP(A107,'Ref Taxo'!A:D,4,FALSE))</f>
        <v>1320</v>
      </c>
      <c r="D107" s="34">
        <v>0.009999999776482582</v>
      </c>
      <c r="E107" s="35">
        <v>0</v>
      </c>
      <c r="F107" s="35" t="s">
        <v>2294</v>
      </c>
      <c r="G107" s="79"/>
      <c r="H107" s="80"/>
    </row>
    <row r="108" spans="1:8" ht="15">
      <c r="A108" s="33" t="s">
        <v>1345</v>
      </c>
      <c r="B108" s="20" t="str">
        <f>IF(A108="NEWCOD",IF(ISBLANK(G108),"renseigner le champ 'Nouveau taxon'",G108),VLOOKUP(A108,'Ref Taxo'!A:B,2,FALSE))</f>
        <v>Persicaria hydropiper</v>
      </c>
      <c r="C108" s="21">
        <f>IF(A108="NEWCOD",IF(ISBLANK(H108),"NoCod",H108),VLOOKUP(A108,'Ref Taxo'!A:D,4,FALSE))</f>
        <v>31021</v>
      </c>
      <c r="D108" s="34">
        <v>0.009999999776482582</v>
      </c>
      <c r="E108" s="35">
        <v>0</v>
      </c>
      <c r="F108" s="35" t="s">
        <v>2294</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0.009999999776482582</v>
      </c>
      <c r="E109" s="35">
        <v>0</v>
      </c>
      <c r="F109" s="35" t="s">
        <v>2294</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0.009999999776482582</v>
      </c>
      <c r="E110" s="35">
        <v>0</v>
      </c>
      <c r="F110" s="35" t="s">
        <v>2294</v>
      </c>
      <c r="G110" s="79"/>
      <c r="H110" s="80"/>
    </row>
    <row r="111" spans="1:8" ht="15">
      <c r="A111" s="33" t="s">
        <v>338</v>
      </c>
      <c r="B111" s="20" t="str">
        <f>IF(A111="NEWCOD",IF(ISBLANK(G111),"renseigner le champ 'Nouveau taxon'",G111),VLOOKUP(A111,'Ref Taxo'!A:B,2,FALSE))</f>
        <v>Carex</v>
      </c>
      <c r="C111" s="21">
        <f>IF(A111="NEWCOD",IF(ISBLANK(H111),"NoCod",H111),VLOOKUP(A111,'Ref Taxo'!A:D,4,FALSE))</f>
        <v>1466</v>
      </c>
      <c r="D111" s="34">
        <v>0.009999999776482582</v>
      </c>
      <c r="E111" s="35">
        <v>0</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0.10000000149011612</v>
      </c>
      <c r="E112" s="35">
        <v>0</v>
      </c>
      <c r="F112" s="35" t="s">
        <v>2294</v>
      </c>
      <c r="G112" s="79"/>
      <c r="H112" s="80"/>
    </row>
    <row r="113" spans="1:8" ht="15">
      <c r="A113" s="33" t="s">
        <v>1207</v>
      </c>
      <c r="B113" s="20" t="str">
        <f>IF(A113="NEWCOD",IF(ISBLANK(G113),"renseigner le champ 'Nouveau taxon'",G113),VLOOKUP(A113,'Ref Taxo'!A:B,2,FALSE))</f>
        <v>Myriophyllum spicatum</v>
      </c>
      <c r="C113" s="21">
        <f>IF(A113="NEWCOD",IF(ISBLANK(H113),"NoCod",H113),VLOOKUP(A113,'Ref Taxo'!A:D,4,FALSE))</f>
        <v>1778</v>
      </c>
      <c r="D113" s="34">
        <v>2</v>
      </c>
      <c r="E113" s="35">
        <v>0</v>
      </c>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2021-11-29T16:45:25Z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