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9120" sheetId="2" r:id="rId2"/>
    <sheet name="Mises à jour" sheetId="3" r:id="rId3"/>
  </sheets>
  <definedNames/>
  <calcPr calcId="145621"/>
</workbook>
</file>

<file path=xl/sharedStrings.xml><?xml version="1.0" encoding="utf-8"?>
<sst xmlns="http://schemas.openxmlformats.org/spreadsheetml/2006/main" count="6481" uniqueCount="5305">
  <si>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</si>
  <si>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</si>
  <si>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</si>
  <si>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</si>
  <si>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</si>
  <si>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</si>
  <si>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</si>
  <si>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</si>
  <si>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</si>
  <si>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</si>
  <si>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</si>
  <si>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</si>
  <si>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</si>
  <si>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</si>
  <si>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</si>
  <si>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</si>
  <si>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</si>
  <si>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</si>
  <si>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</si>
  <si>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</si>
  <si>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</si>
  <si>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</si>
  <si>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</si>
  <si>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</si>
  <si>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</si>
  <si>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</si>
  <si>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</si>
  <si>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</si>
  <si>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</si>
  <si>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</si>
  <si>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</si>
  <si>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</si>
  <si>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</si>
  <si>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</si>
  <si>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</si>
  <si>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</si>
  <si>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</si>
  <si>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</si>
  <si>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</si>
  <si>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</si>
  <si>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</si>
  <si>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</si>
  <si>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</si>
  <si>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</si>
  <si>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</si>
  <si>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</si>
  <si>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</si>
  <si>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</si>
  <si>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</si>
  <si>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</si>
  <si>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</si>
  <si>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</si>
  <si>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</si>
  <si>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</si>
  <si>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</si>
  <si>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</si>
  <si>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</si>
  <si>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</si>
  <si>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</si>
  <si>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</si>
  <si>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</si>
  <si>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</si>
  <si>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</si>
  <si>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</si>
  <si>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</si>
  <si>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</si>
  <si>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</si>
  <si>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</si>
  <si>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</si>
  <si>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</si>
  <si>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</si>
  <si>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</si>
  <si>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</si>
  <si>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</si>
  <si>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</si>
  <si>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</si>
  <si>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</si>
  <si>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</si>
  <si>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</si>
  <si>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</si>
  <si>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</si>
  <si>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</si>
  <si>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</si>
  <si>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</si>
  <si>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</si>
  <si>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</si>
  <si>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</si>
  <si>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</si>
  <si>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</si>
  <si>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</si>
  <si>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</si>
  <si>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</si>
  <si>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</si>
  <si>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</si>
  <si>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</si>
  <si>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</si>
  <si>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</si>
  <si>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</si>
  <si>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</si>
  <si>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</si>
  <si>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</si>
  <si>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</si>
  <si>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</si>
  <si>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</si>
  <si>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</si>
  <si>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</si>
  <si>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</si>
  <si>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</si>
  <si>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</si>
  <si>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</si>
  <si>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</si>
  <si>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</si>
  <si>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</si>
  <si>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</si>
  <si>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</si>
  <si>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</si>
  <si>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</si>
  <si>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</si>
  <si>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</si>
  <si>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</si>
  <si>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</si>
  <si>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</si>
  <si>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</si>
  <si>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</si>
  <si>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</si>
  <si>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</si>
  <si>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</si>
  <si>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</si>
  <si>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</si>
  <si>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</si>
  <si>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</si>
  <si>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</si>
  <si>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</si>
  <si>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</si>
  <si>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</si>
  <si>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</si>
  <si>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</si>
  <si>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</si>
  <si>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</si>
  <si>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</si>
  <si>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</si>
  <si>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</si>
  <si>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</si>
  <si>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</si>
  <si>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</si>
  <si>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</si>
  <si>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</si>
  <si>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</si>
  <si>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</si>
  <si>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</si>
  <si>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</si>
  <si>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</si>
  <si>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</si>
  <si>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</si>
  <si>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</si>
  <si>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</si>
  <si>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</si>
  <si>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</si>
  <si>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</si>
  <si>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</si>
  <si>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</si>
  <si>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</si>
  <si>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</si>
  <si>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</si>
  <si>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</si>
  <si>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</si>
  <si>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</si>
  <si>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</si>
  <si>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</si>
  <si>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</si>
  <si>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</si>
  <si>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</si>
  <si>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</si>
  <si>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</si>
  <si>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</si>
  <si>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</si>
  <si>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</si>
  <si>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</si>
  <si>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</si>
  <si>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</si>
  <si>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</si>
  <si>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</si>
  <si>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</si>
  <si>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</si>
  <si>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</si>
  <si>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</si>
  <si>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</si>
  <si>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</si>
  <si>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</si>
  <si>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</si>
  <si>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</si>
  <si>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</si>
  <si>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</si>
  <si>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</si>
  <si>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</si>
  <si>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</si>
  <si>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</si>
  <si>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</si>
  <si>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</si>
  <si>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</si>
  <si>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</si>
  <si>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</si>
  <si>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</si>
  <si>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</si>
  <si>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</si>
  <si>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</si>
  <si>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</si>
  <si>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</si>
  <si>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</si>
  <si>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</si>
  <si>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</si>
  <si>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</si>
  <si>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</si>
  <si>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</si>
  <si>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</si>
  <si>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</si>
  <si>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</si>
  <si>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</si>
  <si>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</si>
  <si>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</si>
  <si>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</si>
  <si>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</si>
  <si>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</si>
  <si>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</si>
  <si>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</si>
  <si>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</si>
  <si>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</si>
  <si>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</si>
  <si>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</si>
  <si>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</si>
  <si>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</si>
  <si>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</si>
  <si>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</si>
  <si>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</si>
  <si>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</si>
  <si>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</si>
  <si>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</si>
  <si>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</si>
  <si>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</si>
  <si>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</si>
  <si>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</si>
  <si>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</si>
  <si>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</si>
  <si>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</si>
  <si>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</si>
  <si>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</si>
  <si>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</si>
  <si>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</si>
  <si>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</si>
  <si>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</si>
  <si>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</si>
  <si>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</si>
  <si>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</si>
  <si>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</si>
  <si>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</si>
  <si>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</si>
  <si>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</si>
  <si>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</si>
  <si>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</si>
  <si>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</si>
  <si>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</si>
  <si>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</si>
  <si>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</si>
  <si>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</si>
  <si>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</si>
  <si>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</si>
  <si>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</si>
  <si>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</si>
  <si>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</si>
  <si>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</si>
  <si>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</si>
  <si>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</si>
  <si>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</si>
  <si>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</si>
  <si>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</si>
  <si>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</si>
  <si>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</si>
  <si>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</si>
  <si>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</si>
  <si>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</si>
  <si>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</si>
  <si>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</si>
  <si>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</si>
  <si>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</si>
  <si>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</si>
  <si>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</si>
  <si>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</si>
  <si>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</si>
  <si>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</si>
  <si>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</si>
  <si>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</si>
  <si>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</si>
  <si>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</si>
  <si>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</si>
  <si>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</si>
  <si>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</si>
  <si>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</si>
  <si>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</si>
  <si>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</si>
  <si>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</si>
  <si>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</si>
  <si>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</si>
  <si>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</si>
  <si>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</si>
  <si>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</si>
  <si>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</si>
  <si>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</si>
  <si>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</si>
  <si>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</si>
  <si>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</si>
  <si>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</si>
  <si>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</si>
  <si>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</si>
  <si>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</si>
  <si>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</si>
  <si>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</si>
  <si>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</si>
  <si>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</si>
  <si>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</si>
  <si>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</si>
  <si>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</si>
  <si>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</si>
  <si>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</si>
  <si>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</si>
  <si>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</si>
  <si>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</si>
  <si>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</si>
  <si>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</si>
  <si>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</si>
  <si>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</si>
  <si>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</si>
  <si>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</si>
  <si>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</si>
  <si>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</si>
  <si>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</si>
  <si>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</si>
  <si>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</si>
  <si>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</si>
  <si>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</si>
  <si>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</si>
  <si>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</si>
  <si>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</si>
  <si>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</si>
  <si>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</si>
  <si>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</si>
  <si>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</si>
  <si>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</si>
  <si>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</si>
  <si>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</si>
  <si>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</si>
  <si>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</si>
  <si>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</si>
  <si>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</si>
  <si>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</si>
  <si>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</si>
  <si>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</si>
  <si>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</si>
  <si>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</si>
  <si>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</si>
  <si>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</si>
  <si>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</si>
  <si>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</si>
  <si>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</si>
  <si>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</si>
  <si>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</si>
  <si>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</si>
  <si>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</si>
  <si>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</si>
  <si>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</si>
  <si>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</si>
  <si>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</si>
  <si>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</si>
  <si>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</si>
  <si>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</si>
  <si>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</si>
  <si>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</si>
  <si>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</si>
  <si>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</si>
  <si>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</si>
  <si>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</si>
  <si>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</si>
  <si>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</si>
  <si>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</si>
  <si>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</si>
  <si>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</si>
  <si>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</si>
  <si>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</si>
  <si>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</si>
  <si>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</si>
  <si>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</si>
  <si>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</si>
  <si>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</si>
  <si>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</si>
  <si>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</si>
  <si>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</si>
  <si>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</si>
  <si>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</si>
  <si>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</si>
  <si>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</si>
  <si>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</si>
  <si>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</si>
  <si>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</si>
  <si>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</si>
  <si>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</si>
  <si>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</si>
  <si>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</si>
  <si>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</si>
  <si>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</si>
  <si>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</si>
  <si>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</si>
  <si>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</si>
  <si>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</si>
  <si>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</si>
  <si>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</si>
  <si>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</si>
  <si>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</si>
  <si>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</si>
  <si>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</si>
  <si>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</si>
  <si>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</si>
  <si>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</si>
  <si>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</si>
  <si>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</si>
  <si>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</si>
  <si>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</si>
  <si>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</si>
  <si>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</si>
  <si>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</si>
  <si>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</si>
  <si>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</si>
  <si>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</si>
  <si>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</si>
  <si>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</si>
  <si>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</si>
  <si>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</si>
  <si>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</si>
  <si>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</si>
  <si>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</si>
  <si>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</si>
  <si>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</si>
  <si>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</si>
  <si>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</si>
  <si>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</si>
  <si>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</si>
  <si>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</si>
  <si>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</si>
  <si>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</si>
  <si>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</si>
  <si>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</si>
  <si>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</si>
  <si>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</si>
  <si>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</si>
  <si>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</si>
  <si>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</si>
  <si>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</si>
  <si>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</si>
  <si>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</si>
  <si>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</si>
  <si>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</si>
  <si>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</si>
  <si>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</si>
  <si>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</si>
  <si>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</si>
  <si>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</si>
  <si>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</si>
  <si>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</si>
  <si>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</si>
  <si>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</si>
  <si>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</si>
  <si>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</si>
  <si>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</si>
  <si>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</si>
  <si>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</si>
  <si>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</si>
  <si>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</si>
  <si>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</si>
  <si>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</si>
  <si>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</si>
  <si>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</si>
  <si>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</si>
  <si>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</si>
  <si>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</si>
  <si>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</si>
  <si>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</si>
  <si>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</si>
  <si>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</si>
  <si>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</si>
  <si>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</si>
  <si>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</si>
  <si>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</si>
  <si>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</si>
  <si>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</si>
  <si>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</si>
  <si>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</si>
  <si>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</si>
  <si>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</si>
  <si>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</si>
  <si>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</si>
  <si>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</si>
  <si>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</si>
  <si>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</si>
  <si>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</si>
  <si>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</si>
  <si>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</si>
  <si>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</si>
  <si>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</si>
  <si>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</si>
  <si>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</si>
  <si>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</si>
  <si>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</si>
  <si>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</si>
  <si>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</si>
  <si>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</si>
  <si>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</si>
  <si>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</si>
  <si>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</si>
  <si>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</si>
  <si>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</si>
  <si>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</si>
  <si>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</si>
  <si>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</si>
  <si>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</si>
  <si>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</si>
  <si>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</si>
  <si>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</si>
  <si>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</si>
  <si>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</si>
  <si>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</si>
  <si>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</si>
  <si>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</si>
  <si>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</si>
  <si>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</si>
  <si>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</si>
  <si>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</si>
  <si>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</si>
  <si>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</si>
  <si>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</si>
  <si>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</si>
  <si>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</si>
  <si>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</si>
  <si>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</si>
  <si>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</si>
  <si>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</si>
  <si>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</si>
  <si>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</si>
  <si>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</si>
  <si>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</si>
  <si>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</si>
  <si>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</si>
  <si>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</si>
  <si>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</si>
  <si>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</si>
  <si>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</si>
  <si>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</si>
  <si>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</si>
  <si>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</si>
  <si>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</si>
  <si>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</si>
  <si>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</si>
  <si>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</si>
  <si>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</si>
  <si>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</si>
  <si>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</si>
  <si>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</si>
  <si>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</si>
  <si>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</si>
  <si>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</si>
  <si>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</si>
  <si>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</si>
  <si>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</si>
  <si>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</si>
  <si>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</si>
  <si>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</si>
  <si>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</si>
  <si>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</si>
  <si>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</si>
  <si>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</si>
  <si>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</si>
  <si>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</si>
  <si>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</si>
  <si>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</si>
  <si>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</si>
  <si>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</si>
  <si>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</si>
  <si>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</si>
  <si>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</si>
  <si>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</si>
  <si>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</si>
  <si>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</si>
  <si>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</si>
  <si>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</si>
  <si>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</si>
  <si>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</si>
  <si>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</si>
  <si>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</si>
  <si>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</si>
  <si>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</si>
  <si>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</si>
  <si>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</si>
  <si>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</si>
  <si>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</si>
  <si>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</si>
  <si>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</si>
  <si>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</si>
  <si>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</si>
  <si>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</si>
  <si>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</si>
  <si>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</si>
  <si>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</si>
  <si>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</si>
  <si>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</si>
  <si>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</si>
  <si>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</si>
  <si>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</si>
  <si>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</si>
  <si>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</si>
  <si>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</si>
  <si>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</si>
  <si>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</si>
  <si>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</si>
  <si>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</si>
  <si>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</si>
  <si>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</si>
  <si>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</si>
  <si>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</si>
  <si>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</si>
  <si>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</si>
  <si>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</si>
  <si>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</si>
  <si>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</si>
  <si>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</si>
  <si>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</si>
  <si>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</si>
  <si>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</si>
  <si>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</si>
  <si>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</si>
  <si>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</si>
  <si>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</si>
  <si>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</si>
  <si>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</si>
  <si>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</si>
  <si>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</si>
  <si>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</si>
  <si>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</si>
  <si>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</si>
  <si>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</si>
  <si>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</si>
  <si>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</si>
  <si>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</si>
  <si>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</si>
  <si>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</si>
  <si>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</si>
  <si>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</si>
  <si>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</si>
  <si>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</si>
  <si>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</si>
  <si>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</si>
  <si>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</si>
  <si>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</si>
  <si>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</si>
  <si>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</si>
  <si>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</si>
  <si>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</si>
  <si>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</si>
  <si>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</si>
  <si>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</si>
  <si>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</si>
  <si>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</si>
  <si>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</si>
  <si>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</si>
  <si>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</si>
  <si>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</si>
  <si>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</si>
  <si>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</si>
  <si>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</si>
  <si>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</si>
  <si>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</si>
  <si>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</si>
  <si>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</si>
  <si>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</si>
  <si>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</si>
  <si>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</si>
  <si>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</si>
  <si>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</si>
  <si>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</si>
  <si>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</si>
  <si>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</si>
  <si>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</si>
  <si>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</si>
  <si>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</si>
  <si>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</si>
  <si>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</si>
  <si>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</si>
  <si>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</si>
  <si>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</si>
  <si>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</si>
  <si>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</si>
  <si>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</si>
  <si>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</si>
  <si>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</si>
  <si>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</si>
  <si>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</si>
  <si>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</si>
  <si>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</si>
  <si>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</si>
  <si>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</si>
  <si>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</si>
  <si>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</si>
  <si>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</si>
  <si>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</si>
  <si>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</si>
  <si>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</si>
  <si>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</si>
  <si>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</si>
  <si>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</si>
  <si>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</si>
  <si>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</si>
  <si>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</si>
  <si>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</si>
  <si>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</si>
  <si>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</si>
  <si>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</si>
  <si>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</si>
  <si>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</si>
  <si>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</si>
  <si>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</si>
  <si>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</si>
  <si>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</si>
  <si>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</si>
  <si>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</si>
  <si>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</si>
  <si>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</si>
  <si>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</si>
  <si>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</si>
  <si>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</si>
  <si>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</si>
  <si>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</si>
  <si>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</si>
  <si>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</si>
  <si>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</si>
  <si>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</si>
  <si>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</si>
  <si>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</si>
  <si>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</si>
  <si>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</si>
  <si>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</si>
  <si>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</si>
  <si>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</si>
  <si>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</si>
  <si>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</si>
  <si>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</si>
  <si>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</si>
  <si>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</si>
  <si>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</si>
  <si>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</si>
  <si>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</si>
  <si>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</si>
  <si>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</si>
  <si>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</si>
  <si>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</si>
  <si>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</si>
  <si>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</si>
  <si>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</si>
  <si>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</si>
  <si>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</si>
  <si>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</si>
  <si>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</si>
  <si>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</si>
  <si>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</si>
  <si>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</si>
  <si>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</si>
  <si>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</si>
  <si>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</si>
  <si>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</si>
  <si>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</si>
  <si>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</si>
  <si>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</si>
  <si>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</si>
  <si>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</si>
  <si>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</si>
  <si>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</si>
  <si>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</si>
  <si>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</si>
  <si>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</si>
  <si>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</si>
  <si>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</si>
  <si>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</si>
  <si>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</si>
  <si>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</si>
  <si>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</si>
  <si>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</si>
  <si>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</si>
  <si>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</si>
  <si>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</si>
  <si>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</si>
  <si>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</si>
  <si>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</si>
  <si>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</si>
  <si>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</si>
  <si>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</si>
  <si>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</si>
  <si>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</si>
  <si>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</si>
  <si>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</si>
  <si>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</si>
  <si>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</si>
  <si>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</si>
  <si>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</si>
  <si>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</si>
  <si>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</si>
  <si>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</si>
  <si>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</si>
  <si>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</si>
  <si>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</si>
  <si>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</si>
  <si>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</si>
  <si>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</si>
  <si>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</si>
  <si>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</si>
  <si>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</si>
  <si>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</si>
  <si>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</si>
  <si>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</si>
  <si>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</si>
  <si>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</si>
  <si>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</si>
  <si>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</si>
  <si>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</si>
  <si>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</si>
  <si>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</si>
  <si>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</si>
  <si>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</si>
  <si>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</si>
  <si>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</si>
  <si>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</si>
  <si>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</si>
  <si>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</si>
  <si>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</si>
  <si>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</si>
  <si>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</si>
  <si>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</si>
  <si>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</si>
  <si>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</si>
  <si>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</si>
  <si>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</si>
  <si>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</si>
  <si>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</si>
  <si>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</si>
  <si>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</si>
  <si>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</si>
  <si>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</si>
  <si>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</si>
  <si>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</si>
  <si>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</si>
  <si>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</si>
  <si>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</si>
  <si>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</si>
  <si>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</si>
  <si>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</si>
  <si>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</si>
  <si>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</si>
  <si>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</si>
  <si>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</si>
  <si>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</si>
  <si>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</si>
  <si>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</si>
  <si>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</si>
  <si>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</si>
  <si>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</si>
  <si>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</si>
  <si>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</si>
  <si>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</si>
  <si>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</si>
  <si>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</si>
  <si>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</si>
  <si>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</si>
  <si>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</si>
  <si>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</si>
  <si>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</si>
  <si>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</si>
  <si>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</si>
  <si>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</si>
  <si>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</si>
  <si>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</si>
  <si>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</si>
  <si>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</si>
  <si>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</si>
  <si>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</si>
  <si>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</si>
  <si>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</si>
  <si>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</si>
  <si>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</si>
  <si>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</si>
  <si>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</si>
  <si>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</si>
  <si>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</si>
  <si>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</si>
  <si>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</si>
  <si>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</si>
  <si>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</si>
  <si>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</si>
  <si>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</si>
  <si>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</si>
  <si>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</si>
  <si>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</si>
  <si>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</si>
  <si>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</si>
  <si>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</si>
  <si>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</si>
  <si>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</si>
  <si>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</si>
  <si>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</si>
  <si>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</si>
  <si>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</si>
  <si>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</si>
  <si>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</si>
  <si>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</si>
  <si>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</si>
  <si>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</si>
  <si>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</si>
  <si>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</si>
  <si>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</si>
  <si>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</si>
  <si>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</si>
  <si>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</si>
  <si>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</si>
  <si>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</si>
  <si>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</si>
  <si>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</si>
  <si>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</si>
  <si>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</si>
  <si>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</si>
  <si>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</si>
  <si>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</si>
  <si>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</si>
  <si>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</si>
  <si>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</si>
  <si>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</si>
  <si>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</si>
  <si>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</si>
  <si>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</si>
  <si>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</si>
  <si>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</si>
  <si>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</si>
  <si>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</si>
  <si>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</si>
  <si>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</si>
  <si>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</si>
  <si>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</si>
  <si>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</si>
  <si>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</si>
  <si>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</si>
  <si>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</si>
  <si>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</si>
  <si>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</si>
  <si>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</si>
  <si>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</si>
  <si>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</si>
  <si>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</si>
  <si>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</si>
  <si>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</si>
  <si>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</si>
  <si>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</si>
  <si>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</si>
  <si>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</si>
  <si>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</si>
  <si>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</si>
  <si>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</si>
  <si>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</si>
  <si>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</si>
  <si>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</si>
  <si>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</si>
  <si>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</si>
  <si>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</si>
  <si>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</si>
  <si>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</si>
  <si>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</si>
  <si>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</si>
  <si>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</si>
  <si>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</si>
  <si>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</si>
  <si>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</si>
  <si>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</si>
  <si>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</si>
  <si>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</si>
  <si>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</si>
  <si>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</si>
  <si>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</si>
  <si>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</si>
  <si>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</si>
  <si>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</si>
  <si>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</si>
  <si>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</si>
  <si>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</si>
  <si>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</si>
  <si>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</si>
  <si>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</si>
  <si>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</si>
  <si>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</si>
  <si>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</si>
  <si>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</si>
  <si>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</si>
  <si>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</si>
  <si>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</si>
  <si>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</si>
  <si>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</si>
  <si>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</si>
  <si>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</si>
  <si>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</si>
  <si>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</si>
  <si>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</si>
  <si>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</si>
  <si>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</si>
  <si>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</si>
  <si>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</si>
  <si>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</si>
  <si>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</si>
  <si>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</si>
  <si>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</si>
  <si>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</si>
  <si>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</si>
  <si>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</si>
  <si>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</si>
  <si>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</si>
  <si>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</si>
  <si>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</si>
  <si>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</si>
  <si>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</si>
  <si>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</si>
  <si>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</si>
  <si>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</si>
  <si>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</si>
  <si>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</si>
  <si>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</si>
  <si>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</si>
  <si>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</si>
  <si>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</si>
  <si>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</si>
  <si>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</si>
  <si>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</si>
  <si>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</si>
  <si>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</si>
  <si>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</si>
  <si>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</si>
  <si>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</si>
  <si>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</si>
  <si>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</si>
  <si>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</si>
  <si>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</si>
  <si>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</si>
  <si>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</si>
  <si>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</si>
  <si>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</si>
  <si>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</si>
  <si>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</si>
  <si>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</si>
  <si>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</si>
  <si>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</si>
  <si>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</si>
  <si>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</si>
  <si>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</si>
  <si>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</si>
  <si>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</si>
  <si>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</si>
  <si>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</si>
  <si>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</si>
  <si>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</si>
  <si>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</si>
  <si>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</si>
  <si>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</si>
  <si>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</si>
  <si>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</si>
  <si>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</si>
  <si>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</si>
  <si>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</si>
  <si>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</si>
  <si>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</si>
  <si>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</si>
  <si>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</si>
  <si>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</si>
  <si>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</si>
  <si>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</si>
  <si>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</si>
  <si>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</si>
  <si>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</si>
  <si>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</si>
  <si>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</si>
  <si>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</si>
  <si>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</si>
  <si>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</si>
  <si>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</si>
  <si>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</si>
  <si>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</si>
  <si>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</si>
  <si>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</si>
  <si>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</si>
  <si>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</si>
  <si>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</si>
  <si>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</si>
  <si>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</si>
  <si>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</si>
  <si>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</si>
  <si>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</si>
  <si>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</si>
  <si>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</si>
  <si>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</si>
  <si>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</si>
  <si>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</si>
  <si>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</si>
  <si>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</si>
  <si>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</si>
  <si>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</si>
  <si>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</si>
  <si>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</si>
  <si>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</si>
  <si>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</si>
  <si>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</si>
  <si>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</si>
  <si>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</si>
  <si>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</si>
  <si>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</si>
  <si>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</si>
  <si>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</si>
  <si>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</si>
  <si>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</si>
  <si>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</si>
  <si>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</si>
  <si>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</si>
  <si>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</si>
  <si>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</si>
  <si>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</si>
  <si>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</si>
  <si>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</si>
  <si>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</si>
  <si>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</si>
  <si>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</si>
  <si>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</si>
  <si>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</si>
  <si>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</si>
  <si>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</si>
  <si>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</si>
  <si>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</si>
  <si>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</si>
  <si>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</si>
  <si>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</si>
  <si>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</si>
  <si>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</si>
  <si>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</si>
  <si>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</si>
  <si>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</si>
  <si>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</si>
  <si>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</si>
  <si>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</si>
  <si>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</si>
  <si>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</si>
  <si>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</si>
  <si>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</si>
  <si>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</si>
  <si>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</si>
  <si>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</si>
  <si>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</si>
  <si>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</si>
  <si>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</si>
  <si>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</si>
  <si>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</si>
  <si>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</si>
  <si>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</si>
  <si>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</si>
  <si>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</si>
  <si>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</si>
  <si>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</si>
  <si>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</si>
  <si>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</si>
  <si>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</si>
  <si>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</si>
  <si>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</si>
  <si>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</si>
  <si>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</si>
  <si>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</si>
  <si>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</si>
  <si>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</si>
  <si>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</si>
  <si>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</si>
  <si>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</si>
  <si>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</si>
  <si>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</si>
  <si>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</si>
  <si>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</si>
  <si>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</si>
  <si>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</si>
  <si>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</si>
  <si>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</si>
  <si>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</si>
  <si>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</si>
  <si>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</si>
  <si>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</si>
  <si>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</si>
  <si>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</si>
  <si>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</si>
  <si>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</si>
  <si>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</si>
  <si>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</si>
  <si>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</si>
  <si>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</si>
  <si>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</si>
  <si>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</si>
  <si>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</si>
  <si>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</si>
  <si>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</si>
  <si>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</si>
  <si>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</si>
  <si>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</si>
  <si>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</si>
  <si>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</si>
  <si>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</si>
  <si>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</si>
  <si>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</si>
  <si>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</si>
  <si>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</si>
  <si>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</si>
  <si>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</si>
  <si>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</si>
  <si>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</si>
  <si>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</si>
  <si>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</si>
  <si>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</si>
  <si>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</si>
  <si>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</si>
  <si>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</si>
  <si>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</si>
  <si>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</si>
  <si>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</si>
  <si>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</si>
  <si>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</si>
  <si>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</si>
  <si>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</si>
  <si>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</si>
  <si>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</si>
  <si>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</si>
  <si>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</si>
  <si>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</si>
  <si>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</si>
  <si>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</si>
  <si>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</si>
  <si>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</si>
  <si>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</si>
  <si>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</si>
  <si>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</si>
  <si>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</si>
  <si>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</si>
  <si>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</si>
  <si>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</si>
  <si>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</si>
  <si>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</si>
  <si>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</si>
  <si>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</si>
  <si>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</si>
  <si>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</si>
  <si>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</si>
  <si>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</si>
  <si>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</si>
  <si>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</si>
  <si>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</si>
  <si>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</si>
  <si>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</si>
  <si>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</si>
  <si>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</si>
  <si>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</si>
  <si>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</si>
  <si>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</si>
  <si>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</si>
  <si>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</si>
  <si>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</si>
  <si>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</si>
  <si>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</si>
  <si>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</si>
  <si>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</si>
  <si>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</si>
  <si>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</si>
  <si>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</si>
  <si>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</si>
  <si>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</si>
  <si>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</si>
  <si>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</si>
  <si>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</si>
  <si>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</si>
  <si>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</si>
  <si>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</si>
  <si>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</si>
  <si>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</si>
  <si>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</si>
  <si>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</si>
  <si>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</si>
  <si>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</si>
  <si>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</si>
  <si>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</si>
  <si>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</si>
  <si>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</si>
  <si>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</si>
  <si>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</si>
  <si>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</si>
  <si>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</si>
  <si>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</si>
  <si>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</si>
  <si>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</si>
  <si>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</si>
  <si>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</si>
  <si>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</si>
  <si>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</si>
  <si>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</si>
  <si>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</si>
  <si>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</si>
  <si>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</si>
  <si>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</si>
  <si>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</si>
  <si>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</si>
  <si>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</si>
  <si>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</si>
  <si>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</si>
  <si>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</si>
  <si>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</si>
  <si>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</si>
  <si>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</si>
  <si>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</si>
  <si>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</si>
  <si>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</si>
  <si>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</si>
  <si>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</si>
  <si>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</si>
  <si>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</si>
  <si>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</si>
  <si>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</si>
  <si>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</si>
  <si>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</si>
  <si>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</si>
  <si>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</si>
  <si>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</si>
  <si>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</si>
  <si>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</si>
  <si>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</si>
  <si>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</si>
  <si>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</si>
  <si>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</si>
  <si>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</si>
  <si>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</si>
  <si>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</si>
  <si>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</si>
  <si>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</si>
  <si>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</si>
  <si>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</si>
  <si>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</si>
  <si>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</si>
  <si>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</si>
  <si>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</si>
  <si>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</si>
  <si>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</si>
  <si>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</si>
  <si>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</si>
  <si>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</si>
  <si>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</si>
  <si>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</si>
  <si>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</si>
  <si>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</si>
  <si>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</si>
  <si>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</si>
  <si>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</si>
  <si>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</si>
  <si>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</si>
  <si>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</si>
  <si>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</si>
  <si>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</si>
  <si>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</si>
  <si>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</si>
  <si>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</si>
  <si>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</si>
  <si>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</si>
  <si>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</si>
  <si>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</si>
  <si>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</si>
  <si>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</si>
  <si>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</si>
  <si>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</si>
  <si>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</si>
  <si>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</si>
  <si>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</si>
  <si>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</si>
  <si>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</si>
  <si>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</si>
  <si>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</si>
  <si>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</si>
  <si>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</si>
  <si>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</si>
  <si>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</si>
  <si>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</si>
  <si>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</si>
  <si>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</si>
  <si>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</si>
  <si>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</si>
  <si>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</si>
  <si>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</si>
  <si>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</si>
  <si>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</si>
  <si>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</si>
  <si>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</si>
  <si>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</si>
  <si>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</si>
  <si>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</si>
  <si>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</si>
  <si>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</si>
  <si>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</si>
  <si>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</si>
  <si>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</si>
  <si>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</si>
  <si>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</si>
  <si>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</si>
  <si>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</si>
  <si>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</si>
  <si>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</si>
  <si>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</si>
  <si>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</si>
  <si>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</si>
  <si>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</si>
  <si>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</si>
  <si>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</si>
  <si>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</si>
  <si>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</si>
  <si>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</si>
  <si>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</si>
  <si>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</si>
  <si>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</si>
  <si>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</si>
  <si>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</si>
  <si>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</si>
  <si>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</si>
  <si>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</si>
  <si>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</si>
  <si>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</si>
  <si>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</si>
  <si>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</si>
  <si>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</si>
  <si>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</si>
  <si>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</si>
  <si>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</si>
  <si>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</si>
  <si>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</si>
  <si>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</si>
  <si>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</si>
  <si>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</si>
  <si>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</si>
  <si>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</si>
  <si>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</si>
  <si>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</si>
  <si>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</si>
  <si>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</si>
  <si>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</si>
  <si>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</si>
  <si>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</si>
  <si>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</si>
  <si>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</si>
  <si>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</si>
  <si>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</si>
  <si>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</si>
  <si>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</si>
  <si>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</si>
  <si>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</si>
  <si>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</si>
  <si>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</si>
  <si>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</si>
  <si>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</si>
  <si>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</si>
  <si>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</si>
  <si>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</si>
  <si>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</si>
  <si>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</si>
  <si>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</si>
  <si>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</si>
  <si>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</si>
  <si>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</si>
  <si>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</si>
  <si>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</si>
  <si>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</si>
  <si>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</si>
  <si>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</si>
  <si>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</si>
  <si>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</si>
  <si>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</si>
  <si>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</si>
  <si>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</si>
  <si>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</si>
  <si>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</si>
  <si>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</si>
  <si>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</si>
  <si>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</si>
  <si>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</si>
  <si>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</si>
  <si>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</si>
  <si>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</si>
  <si>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</si>
  <si>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</si>
  <si>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</si>
  <si>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</si>
  <si>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</si>
  <si>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</si>
  <si>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</si>
  <si>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</si>
  <si>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</si>
  <si>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</si>
  <si>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</si>
  <si>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</si>
  <si>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</si>
  <si>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</si>
  <si>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</si>
  <si>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</si>
  <si>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</si>
  <si>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</si>
  <si>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</si>
  <si>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</si>
  <si>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</si>
  <si>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</si>
  <si>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</si>
  <si>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</si>
  <si>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</si>
  <si>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</si>
  <si>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</si>
  <si>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</si>
  <si>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</si>
  <si>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</si>
  <si>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</si>
  <si>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</si>
  <si>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</si>
  <si>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</si>
  <si>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</si>
  <si>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</si>
  <si>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</si>
  <si>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</si>
  <si>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</si>
  <si>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</si>
  <si>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</si>
  <si>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</si>
  <si>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</si>
  <si>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</si>
  <si>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</si>
  <si>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</si>
  <si>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</si>
  <si>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</si>
  <si>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</si>
  <si>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</si>
  <si>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</si>
  <si>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</si>
  <si>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</si>
  <si>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</si>
  <si>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</si>
  <si>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</si>
  <si>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</si>
  <si>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</si>
  <si>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</si>
  <si>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</si>
  <si>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</si>
  <si>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</si>
  <si>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</si>
  <si>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</si>
  <si>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</si>
  <si>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</si>
  <si>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</si>
  <si>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</si>
  <si>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</si>
  <si>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</si>
  <si>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</si>
  <si>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</si>
  <si>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</si>
  <si>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</si>
  <si>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</si>
  <si>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</si>
  <si>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</si>
  <si>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</si>
  <si>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</si>
  <si>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</si>
  <si>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</si>
  <si>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</si>
  <si>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</si>
  <si>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</si>
  <si>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</si>
  <si>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</si>
  <si>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</si>
  <si>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</si>
  <si>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</si>
  <si>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</si>
  <si>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</si>
  <si>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</si>
  <si>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</si>
  <si>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</si>
  <si>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</si>
  <si>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</si>
  <si>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</si>
  <si>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</si>
  <si>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</si>
  <si>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</si>
  <si>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</si>
  <si>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</si>
  <si>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</si>
  <si>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</si>
  <si>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</si>
  <si>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</si>
  <si>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</si>
  <si>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</si>
  <si>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</si>
  <si>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</si>
  <si>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</si>
  <si>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</si>
  <si>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</si>
  <si>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</si>
  <si>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</si>
  <si>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</si>
  <si>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</si>
  <si>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</si>
  <si>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</si>
  <si>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</si>
  <si>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</si>
  <si>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</si>
  <si>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</si>
  <si>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</si>
  <si>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</si>
  <si>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</si>
  <si>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</si>
  <si>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</si>
  <si>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</si>
  <si>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</si>
  <si>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</si>
  <si>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</si>
  <si>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</si>
  <si>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</si>
  <si>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</si>
  <si>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</si>
  <si>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</si>
  <si>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</si>
  <si>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</si>
  <si>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</si>
  <si>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</si>
  <si>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</si>
  <si>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</si>
  <si>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</si>
  <si>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</si>
  <si>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</si>
  <si>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</si>
  <si>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</si>
  <si>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</si>
  <si>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</si>
  <si>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</si>
  <si>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</si>
  <si>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</si>
  <si>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</si>
  <si>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</si>
  <si>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</si>
  <si>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</si>
  <si>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</si>
  <si>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</si>
  <si>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</si>
  <si>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</si>
  <si>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</si>
  <si>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</si>
  <si>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</si>
  <si>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</si>
  <si>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</si>
  <si>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</si>
  <si>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</si>
  <si>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</si>
  <si>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</si>
  <si>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</si>
  <si>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</si>
  <si>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</si>
  <si>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</si>
  <si>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</si>
  <si>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</si>
  <si>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</si>
  <si>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</si>
  <si>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</si>
  <si>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</si>
  <si>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</si>
  <si>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</si>
  <si>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</si>
  <si>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</si>
  <si>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</si>
  <si>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</si>
  <si>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</si>
  <si>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</si>
  <si>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</si>
  <si>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</si>
  <si>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</si>
  <si>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</si>
  <si>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</si>
  <si>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</si>
  <si>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</si>
  <si>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</si>
  <si>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</si>
  <si>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</si>
  <si>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</si>
  <si>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</si>
  <si>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</si>
  <si>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</si>
  <si>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</si>
  <si>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</si>
  <si>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</si>
  <si>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</si>
  <si>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</si>
  <si>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</si>
  <si>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</si>
  <si>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</si>
  <si>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</si>
  <si>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</si>
  <si>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</si>
  <si>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</si>
  <si>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</si>
  <si>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</si>
  <si>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</si>
  <si>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</si>
  <si>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</si>
  <si>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</si>
  <si>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</si>
  <si>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</si>
  <si>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</si>
  <si>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</si>
  <si>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</si>
  <si>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</si>
  <si>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</si>
  <si>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</si>
  <si>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</si>
  <si>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</si>
  <si>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</si>
  <si>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</si>
  <si>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</si>
  <si>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</si>
  <si>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</si>
  <si>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</si>
  <si>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</si>
  <si>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</si>
  <si>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</si>
  <si>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</si>
  <si>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</si>
  <si>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</si>
  <si>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</si>
  <si>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</si>
  <si>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</si>
  <si>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</si>
  <si>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</si>
  <si>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</si>
  <si>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</si>
  <si>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</si>
  <si>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</si>
  <si>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</si>
  <si>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</si>
  <si>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</si>
  <si>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</si>
  <si>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</si>
  <si>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</si>
  <si>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</si>
  <si>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</si>
  <si>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</si>
  <si>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</si>
  <si>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</si>
  <si>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</si>
  <si>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</si>
  <si>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</si>
  <si>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</si>
  <si>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</si>
  <si>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</si>
  <si>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</si>
  <si>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</si>
  <si>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</si>
  <si>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</si>
  <si>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</si>
  <si>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</si>
  <si>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</si>
  <si>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</si>
  <si>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</si>
  <si>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</si>
  <si>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</si>
  <si>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</si>
  <si>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</si>
  <si>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</si>
  <si>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</si>
  <si>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</si>
  <si>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</si>
  <si>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</si>
  <si>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</si>
  <si>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</si>
  <si>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</si>
  <si>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</si>
  <si>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</si>
  <si>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</si>
  <si>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</si>
  <si>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</si>
  <si>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</si>
  <si>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</si>
  <si>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</si>
  <si>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</si>
  <si>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</si>
  <si>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</si>
  <si>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</si>
  <si>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</si>
  <si>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</si>
  <si>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</si>
  <si>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</si>
  <si>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</si>
  <si>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</si>
  <si>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</si>
  <si>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</si>
  <si>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</si>
  <si>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</si>
  <si>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</si>
  <si>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</si>
  <si>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</si>
  <si>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</si>
  <si>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</si>
  <si>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</si>
  <si>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</si>
  <si>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</si>
  <si>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</si>
  <si>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</si>
  <si>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</si>
  <si>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</si>
  <si>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</si>
  <si>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</si>
  <si>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</si>
  <si>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</si>
  <si>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</si>
  <si>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</si>
  <si>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</si>
  <si>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</si>
  <si>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</si>
  <si>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</si>
  <si>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</si>
  <si>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</si>
  <si>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</si>
  <si>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</si>
  <si>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</si>
  <si>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</si>
  <si>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</si>
  <si>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</si>
  <si>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</si>
  <si>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</si>
  <si>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</si>
  <si>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</si>
  <si>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</si>
  <si>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</si>
  <si>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</si>
  <si>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</si>
  <si>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</si>
  <si>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</si>
  <si>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</si>
  <si>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</si>
  <si>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</si>
  <si>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</si>
  <si>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</si>
  <si>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</si>
  <si>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</si>
  <si>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</si>
  <si>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</si>
  <si>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</si>
  <si>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</si>
  <si>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</si>
  <si>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</si>
  <si>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</si>
  <si>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</si>
  <si>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</si>
  <si>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</si>
  <si>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</si>
  <si>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</si>
  <si>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</si>
  <si>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</si>
  <si>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</si>
  <si>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</si>
  <si>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</si>
  <si>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</si>
  <si>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</si>
  <si>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</si>
  <si>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</si>
  <si>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</si>
  <si>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</si>
  <si>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</si>
  <si>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</si>
  <si>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</si>
  <si>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</si>
  <si>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</si>
  <si>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</si>
  <si>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</si>
  <si>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</si>
  <si>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</si>
  <si>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</si>
  <si>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</si>
  <si>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</si>
  <si>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</si>
  <si>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</si>
  <si>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</si>
  <si>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</si>
  <si>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</si>
  <si>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</si>
  <si>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</si>
  <si>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</si>
  <si>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</si>
  <si>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</si>
  <si>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</si>
  <si>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</si>
  <si>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</si>
  <si>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</si>
  <si>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</si>
  <si>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</si>
  <si>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</si>
  <si>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</si>
  <si>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</si>
  <si>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</si>
  <si>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</si>
  <si>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</si>
  <si>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</si>
  <si>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</si>
  <si>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</si>
  <si>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</si>
  <si>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</si>
  <si>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</si>
  <si>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</si>
  <si>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</si>
  <si>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</si>
  <si>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</si>
  <si>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</si>
  <si>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</si>
  <si>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</si>
  <si>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</si>
  <si>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</si>
  <si>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</si>
  <si>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</si>
  <si>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</si>
  <si>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</si>
  <si>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</si>
  <si>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</si>
  <si>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</si>
  <si>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</si>
  <si>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</si>
  <si>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</si>
  <si>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</si>
  <si>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</si>
  <si>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</si>
  <si>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</si>
  <si>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</si>
  <si>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</si>
  <si>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</si>
  <si>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</si>
  <si>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</si>
  <si>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</si>
  <si>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</si>
  <si>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</si>
  <si>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</si>
  <si>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</si>
  <si>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</si>
  <si>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</si>
  <si>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</si>
  <si>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</si>
  <si>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</si>
  <si>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</si>
  <si>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</si>
  <si>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</si>
  <si>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</si>
  <si>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</si>
  <si>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</si>
  <si>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</si>
  <si>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</si>
  <si>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</si>
  <si>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</si>
  <si>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</si>
  <si>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</si>
  <si>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</si>
  <si>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</si>
  <si>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</si>
  <si>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</si>
  <si>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</si>
  <si>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</si>
  <si>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</si>
  <si>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</si>
  <si>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</si>
  <si>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</si>
  <si>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</si>
  <si>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</si>
  <si>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</si>
  <si>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</si>
  <si>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</si>
  <si>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</si>
  <si>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</si>
  <si>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</si>
  <si>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</si>
  <si>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</si>
  <si>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</si>
  <si>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</si>
  <si>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</si>
  <si>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</si>
  <si>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</si>
  <si>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</si>
  <si>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</si>
  <si>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</si>
  <si>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</si>
  <si>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</si>
  <si>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</si>
  <si>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</si>
  <si>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</si>
  <si>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</si>
  <si>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</si>
  <si>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</si>
  <si>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</si>
  <si>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</si>
  <si>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</si>
  <si>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</si>
  <si>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</si>
  <si>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</si>
  <si>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</si>
  <si>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</si>
  <si>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</si>
  <si>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</si>
  <si>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</si>
  <si>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</si>
  <si>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</si>
  <si>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</si>
  <si>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</si>
  <si>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</si>
  <si>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</si>
  <si>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</si>
  <si>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</si>
  <si>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</si>
  <si>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</si>
  <si>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</si>
  <si>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</si>
  <si>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</si>
  <si>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</si>
  <si>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</si>
  <si>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</si>
  <si>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</si>
  <si>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</si>
  <si>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</si>
  <si>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</si>
  <si>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</si>
  <si>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</si>
  <si>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</si>
  <si>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</si>
  <si>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</si>
  <si>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</si>
  <si>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</si>
  <si>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</si>
  <si>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</si>
  <si>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</si>
  <si>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</si>
  <si>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</si>
  <si>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</si>
  <si>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</si>
  <si>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</si>
  <si>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</si>
  <si>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</si>
  <si>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</si>
  <si>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</si>
  <si>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</si>
  <si>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</si>
  <si>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</si>
  <si>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</si>
  <si>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</si>
  <si>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</si>
  <si>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</si>
  <si>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</si>
  <si>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</si>
  <si>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</si>
  <si>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</si>
  <si>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</si>
  <si>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</si>
  <si>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</si>
  <si>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</si>
  <si>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</si>
  <si>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</si>
  <si>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</si>
  <si>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</si>
  <si>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</si>
  <si>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</si>
  <si>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</si>
  <si>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</si>
  <si>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</si>
  <si>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</si>
  <si>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</si>
  <si>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</si>
  <si>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</si>
  <si>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</si>
  <si>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</si>
  <si>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</si>
  <si>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</si>
  <si>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</si>
  <si>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</si>
  <si>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</si>
  <si>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</si>
  <si>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</si>
  <si>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</si>
  <si>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</si>
  <si>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</si>
  <si>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</si>
  <si>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</si>
  <si>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</si>
  <si>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</si>
  <si>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</si>
  <si>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</si>
  <si>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</si>
  <si>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</si>
  <si>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</si>
  <si>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</si>
  <si>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</si>
  <si>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</si>
  <si>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</si>
  <si>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</si>
  <si>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</si>
  <si>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</si>
  <si>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</si>
  <si>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</si>
  <si>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</si>
  <si>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</si>
  <si>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</si>
  <si>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</si>
  <si>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</si>
  <si>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</si>
  <si>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</si>
  <si>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</si>
  <si>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</si>
  <si>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</si>
  <si>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</si>
  <si>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</si>
  <si>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</si>
  <si>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</si>
  <si>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</si>
  <si>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</si>
  <si>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</si>
  <si>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</si>
  <si>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</si>
  <si>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</si>
  <si>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</si>
  <si>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</si>
  <si>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</si>
  <si>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</si>
  <si>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</si>
  <si>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</si>
  <si>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</si>
  <si>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</si>
  <si>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</si>
  <si>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</si>
  <si>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</si>
  <si>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</si>
  <si>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</si>
  <si>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</si>
  <si>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</si>
  <si>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</si>
  <si>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</si>
  <si>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</si>
  <si>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</si>
  <si>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</si>
  <si>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</si>
  <si>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</si>
  <si>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</si>
  <si>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</si>
  <si>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</si>
  <si>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</si>
  <si>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</si>
  <si>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</si>
  <si>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</si>
  <si>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</si>
  <si>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</si>
  <si>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</si>
  <si>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</si>
  <si>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</si>
  <si>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</si>
  <si>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</si>
  <si>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</si>
  <si>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</si>
  <si>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</si>
  <si>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</si>
  <si>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</si>
  <si>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</si>
  <si>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</si>
  <si>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</si>
  <si>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</si>
  <si>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</si>
  <si>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</si>
  <si>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</si>
  <si>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</si>
  <si>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</si>
  <si>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</si>
  <si>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</si>
  <si>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</si>
  <si>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</si>
  <si>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</si>
  <si>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</si>
  <si>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</si>
  <si>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</si>
  <si>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</si>
  <si>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</si>
  <si>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</si>
  <si>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</si>
  <si>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</si>
  <si>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</si>
  <si>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</si>
  <si>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</si>
  <si>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</si>
  <si>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</si>
  <si>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</si>
  <si>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</si>
  <si>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</si>
  <si>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</si>
  <si>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</si>
  <si>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</si>
  <si>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</si>
  <si>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</si>
  <si>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</si>
  <si>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</si>
  <si>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</si>
  <si>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</si>
  <si>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</si>
  <si>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</si>
  <si>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</si>
  <si>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</si>
  <si>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</si>
  <si>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</si>
  <si>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</si>
  <si>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</si>
  <si>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</si>
  <si>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</si>
  <si>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</si>
  <si>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</si>
  <si>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</si>
  <si>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</si>
  <si>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</si>
  <si>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</si>
  <si>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</si>
  <si>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</si>
  <si>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</si>
  <si>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</si>
  <si>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</si>
  <si>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</si>
  <si>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</si>
  <si>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</si>
  <si>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</si>
  <si>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</si>
  <si>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</si>
  <si>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</si>
  <si>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</si>
  <si>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</si>
  <si>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</si>
  <si>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</si>
  <si>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</si>
  <si>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</si>
  <si>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</si>
  <si>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</si>
  <si>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</si>
  <si>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</si>
  <si>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</si>
  <si>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</si>
  <si>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</si>
  <si>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</si>
  <si>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</si>
  <si>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</si>
  <si>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</si>
  <si>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</si>
  <si>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</si>
  <si>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</si>
  <si>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</si>
  <si>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</si>
  <si>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</si>
  <si>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</si>
  <si>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</si>
  <si>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</si>
  <si>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</si>
  <si>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</si>
  <si>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</si>
  <si>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</si>
  <si>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</si>
  <si>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</si>
  <si>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</si>
  <si>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</si>
  <si>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</si>
  <si>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</si>
  <si>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</si>
  <si>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</si>
  <si>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</si>
  <si>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</si>
  <si>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</si>
  <si>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</si>
  <si>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</si>
  <si>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</si>
  <si>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</si>
  <si>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</si>
  <si>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</si>
  <si>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</si>
  <si>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</si>
  <si>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</si>
  <si>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</si>
  <si>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</si>
  <si>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</si>
  <si>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</si>
  <si>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</si>
  <si>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</si>
  <si>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</si>
  <si>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</si>
  <si>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</si>
  <si>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</si>
  <si>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</si>
  <si>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</si>
  <si>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</si>
  <si>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</si>
  <si>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</si>
  <si>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</si>
  <si>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</si>
  <si>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</si>
  <si>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</si>
  <si>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</si>
  <si>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</si>
  <si>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</si>
  <si>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</si>
  <si>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</si>
  <si>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</si>
  <si>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</si>
  <si>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</si>
  <si>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</si>
  <si>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</si>
  <si>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</si>
  <si>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</si>
  <si>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</si>
  <si>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</si>
  <si>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</si>
  <si>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</si>
  <si>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</si>
  <si>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</si>
  <si>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</si>
  <si>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</si>
  <si>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</si>
  <si>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</si>
  <si>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</si>
  <si>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</si>
  <si>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</si>
  <si>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</si>
  <si>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</si>
  <si>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</si>
  <si>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</si>
  <si>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</si>
  <si>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</si>
  <si>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</si>
  <si>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</si>
  <si>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</si>
  <si>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</si>
  <si>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</si>
  <si>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</si>
  <si>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</si>
  <si>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</si>
  <si>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</si>
  <si>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</si>
  <si>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</si>
  <si>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</si>
  <si>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</si>
  <si>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</si>
  <si>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</si>
  <si>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</si>
  <si>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</si>
  <si>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</si>
  <si>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</si>
  <si>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</si>
  <si>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</si>
  <si>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</si>
  <si>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</si>
  <si>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</si>
  <si>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</si>
  <si>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</si>
  <si>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</si>
  <si>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</si>
  <si>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</si>
  <si>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</si>
  <si>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</si>
  <si>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</si>
  <si>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</si>
  <si>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</si>
  <si>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</si>
  <si>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</si>
  <si>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</si>
  <si>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</si>
  <si>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</si>
  <si>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</si>
  <si>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</si>
  <si>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</si>
  <si>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</si>
  <si>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</si>
  <si>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</si>
  <si>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</si>
  <si>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</si>
  <si>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</si>
  <si>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</si>
  <si>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</si>
  <si>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</si>
  <si>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</si>
  <si>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</si>
  <si>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</si>
  <si>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</si>
  <si>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</si>
  <si>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</si>
  <si>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</si>
  <si>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</si>
  <si>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</si>
  <si>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</si>
  <si>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</si>
  <si>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</si>
  <si>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</si>
  <si>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</si>
  <si>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</si>
  <si>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</si>
  <si>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</si>
  <si>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</si>
  <si>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</si>
  <si>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</si>
  <si>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</si>
  <si>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</si>
  <si>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</si>
  <si>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</si>
  <si>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</si>
  <si>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</si>
  <si>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</si>
  <si>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</si>
  <si>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</si>
  <si>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</si>
  <si>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</si>
  <si>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</si>
  <si>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</si>
  <si>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</si>
  <si>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</si>
  <si>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</si>
  <si>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</si>
  <si>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</si>
  <si>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</si>
  <si>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</si>
  <si>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</si>
  <si>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</si>
  <si>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</si>
  <si>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</si>
  <si>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</si>
  <si>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</si>
  <si>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</si>
  <si>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</si>
  <si>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</si>
  <si>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</si>
  <si>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</si>
  <si>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</si>
  <si>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</si>
  <si>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</si>
  <si>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</si>
  <si>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</si>
  <si>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</si>
  <si>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</si>
  <si>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</si>
  <si>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</si>
  <si>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</si>
  <si>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</si>
  <si>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</si>
  <si>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</si>
  <si>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</si>
  <si>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</si>
  <si>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</si>
  <si>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</si>
  <si>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</si>
  <si>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</si>
  <si>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</si>
  <si>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</si>
  <si>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</si>
  <si>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</si>
  <si>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</si>
  <si>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</si>
  <si>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</si>
  <si>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</si>
  <si>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</si>
  <si>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</si>
  <si>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</si>
  <si>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</si>
  <si>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</si>
  <si>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</si>
  <si>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</si>
  <si>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</si>
  <si>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</si>
  <si>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</si>
  <si>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</si>
  <si>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</si>
  <si>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</si>
  <si>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</si>
  <si>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</si>
  <si>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</si>
  <si>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</si>
  <si>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</si>
  <si>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</si>
  <si>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</si>
  <si>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</si>
  <si>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</si>
  <si>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</si>
  <si>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</si>
  <si>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</si>
  <si>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</si>
  <si>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</si>
  <si>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</si>
  <si>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</si>
  <si>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</si>
  <si>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</si>
  <si>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</si>
  <si>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</si>
  <si>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</si>
  <si>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</si>
  <si>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</si>
  <si>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</si>
  <si>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</si>
  <si>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</si>
  <si>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</si>
  <si>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</si>
  <si>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</si>
  <si>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</si>
  <si>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</si>
  <si>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</si>
  <si>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</si>
  <si>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</si>
  <si>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</si>
  <si>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</si>
  <si>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</si>
  <si>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</si>
  <si>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</si>
  <si>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</si>
  <si>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</si>
  <si>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</si>
  <si>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</si>
  <si>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</si>
  <si>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</si>
  <si>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</si>
  <si>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</si>
  <si>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</si>
  <si>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</si>
  <si>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</si>
  <si>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</si>
  <si>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</si>
  <si>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</si>
  <si>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</si>
  <si>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</si>
  <si>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</si>
  <si>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</si>
  <si>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</si>
  <si>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</si>
  <si>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</si>
  <si>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</si>
  <si>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</si>
  <si>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</si>
  <si>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</si>
  <si>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</si>
  <si>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</si>
  <si>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</si>
  <si>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</si>
  <si>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</si>
  <si>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</si>
  <si>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</si>
  <si>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</si>
  <si>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</si>
  <si>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</si>
  <si>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</si>
  <si>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</si>
  <si>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</si>
  <si>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</si>
  <si>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</si>
  <si>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</si>
  <si>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</si>
  <si>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</si>
  <si>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</si>
  <si>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</si>
  <si>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</si>
  <si>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</si>
  <si>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</si>
  <si>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</si>
  <si>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</si>
  <si>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</si>
  <si>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</si>
  <si>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</si>
  <si>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</si>
  <si>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</si>
  <si>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</si>
  <si>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</si>
  <si>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</si>
  <si>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</si>
  <si>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</si>
  <si>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</si>
  <si>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</si>
  <si>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</si>
  <si>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</si>
  <si>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</si>
  <si>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</si>
  <si>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</si>
  <si>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</si>
  <si>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</si>
  <si>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</si>
  <si>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</si>
  <si>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</si>
  <si>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</si>
  <si>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</si>
  <si>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</si>
  <si>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</si>
  <si>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</si>
  <si>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</si>
  <si>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</si>
  <si>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</si>
  <si>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</si>
  <si>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</si>
  <si>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</si>
  <si>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</si>
  <si>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</si>
  <si>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</si>
  <si>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</si>
  <si>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</si>
  <si>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</si>
  <si>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</si>
  <si>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</si>
  <si>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</si>
  <si>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</si>
  <si>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</si>
  <si>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</si>
  <si>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</si>
  <si>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</si>
  <si>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</si>
  <si>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</si>
  <si>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</si>
  <si>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</si>
  <si>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</si>
  <si>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</si>
  <si>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</si>
  <si>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</si>
  <si>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</si>
  <si>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</si>
  <si>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</si>
  <si>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</si>
  <si>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</si>
  <si>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</si>
  <si>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</si>
  <si>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</si>
  <si>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</si>
  <si>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</si>
  <si>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</si>
  <si>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</si>
  <si>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</si>
  <si>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</si>
  <si>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</si>
  <si>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</si>
  <si>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</si>
  <si>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</si>
  <si>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</si>
  <si>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</si>
  <si>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</si>
  <si>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</si>
  <si>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</si>
  <si>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</si>
  <si>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</si>
  <si>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</si>
  <si>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</si>
  <si>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</si>
  <si>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</si>
  <si>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</si>
  <si>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</si>
  <si>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</si>
  <si>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</si>
  <si>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</si>
  <si>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</si>
  <si>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</si>
  <si>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</si>
  <si>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</si>
  <si>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</si>
  <si>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</si>
  <si>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</si>
  <si>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</si>
  <si>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</si>
  <si>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</si>
  <si>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</si>
  <si>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</si>
  <si>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</si>
  <si>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</si>
  <si>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</si>
  <si>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</si>
  <si>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</si>
  <si>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</si>
  <si>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</si>
  <si>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</si>
  <si>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</si>
  <si>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</si>
  <si>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</si>
  <si>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</si>
  <si>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</si>
  <si>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</si>
  <si>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</si>
  <si>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</si>
  <si>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</si>
  <si>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</si>
  <si>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</si>
  <si>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</si>
  <si>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</si>
  <si>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</si>
  <si>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</si>
  <si>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</si>
  <si>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</si>
  <si>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</si>
  <si>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</si>
  <si>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</si>
  <si>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</si>
  <si>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</si>
  <si>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</si>
  <si>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</si>
  <si>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</si>
  <si>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</si>
  <si>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</si>
  <si>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</si>
  <si>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</si>
  <si>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</si>
  <si>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</si>
  <si>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</si>
  <si>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</si>
  <si>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</si>
  <si>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</si>
  <si>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</si>
  <si>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</si>
  <si>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</si>
  <si>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</si>
  <si>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</si>
  <si>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</si>
  <si>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</si>
  <si>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</si>
  <si>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</si>
  <si>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</si>
  <si>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</si>
  <si>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</si>
  <si>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</si>
  <si>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</si>
  <si>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</si>
  <si>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</si>
  <si>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</si>
  <si>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</si>
  <si>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</si>
  <si>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</si>
  <si>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</si>
  <si>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</si>
  <si>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</si>
  <si>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</si>
  <si>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</si>
  <si>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</si>
  <si>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</si>
  <si>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</si>
  <si>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</si>
  <si>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</si>
  <si>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</si>
  <si>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</si>
  <si>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</si>
  <si>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</si>
  <si>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</si>
  <si>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</si>
  <si>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</si>
  <si>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</si>
  <si>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</si>
  <si>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</si>
  <si>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</si>
  <si>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</si>
  <si>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</si>
  <si>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</si>
  <si>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</si>
  <si>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</si>
  <si>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</si>
  <si>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</si>
  <si>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</si>
  <si>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</si>
  <si>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</si>
  <si>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</si>
  <si>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</si>
  <si>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</si>
  <si>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</si>
  <si>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</si>
  <si>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</si>
  <si>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</si>
  <si>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</si>
  <si>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</si>
  <si>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</si>
  <si>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</si>
  <si>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</si>
  <si>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</si>
  <si>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</si>
  <si>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</si>
  <si>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</si>
  <si>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</si>
  <si>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</si>
  <si>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</si>
  <si>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</si>
  <si>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</si>
  <si>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</si>
  <si>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</si>
  <si>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</si>
  <si>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</si>
  <si>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</si>
  <si>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</si>
  <si>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</si>
  <si>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</si>
  <si>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</si>
  <si>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</si>
  <si>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</si>
  <si>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</si>
  <si>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</si>
  <si>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</si>
  <si>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</si>
  <si>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</si>
  <si>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</si>
  <si>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</si>
  <si>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</si>
  <si>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</si>
  <si>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</si>
  <si>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</si>
  <si>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</si>
  <si>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</si>
  <si>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</si>
  <si>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</si>
  <si>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</si>
  <si>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</si>
  <si>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</si>
  <si>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</si>
  <si>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</si>
  <si>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</si>
  <si>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</si>
  <si>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</si>
  <si>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</si>
  <si>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</si>
  <si>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</si>
  <si>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</si>
  <si>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</si>
  <si>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</si>
  <si>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</si>
  <si>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</si>
  <si>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</si>
  <si>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</si>
  <si>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</si>
  <si>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</si>
  <si>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</si>
  <si>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</si>
  <si>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</si>
  <si>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</si>
  <si>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</si>
  <si>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</si>
  <si>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</si>
  <si>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</si>
  <si>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</si>
  <si>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</si>
  <si>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</si>
  <si>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</si>
  <si>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</si>
  <si>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</si>
  <si>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</si>
  <si>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</si>
  <si>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</si>
  <si>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</si>
  <si>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</si>
  <si>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</si>
  <si>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</si>
  <si>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</si>
  <si>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</si>
  <si>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</si>
  <si>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</si>
  <si>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</si>
  <si>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</si>
  <si>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</si>
  <si>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</si>
  <si>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</si>
  <si>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</si>
  <si>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</si>
  <si>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</si>
  <si>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</si>
  <si>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</si>
  <si>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</si>
  <si>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</si>
  <si>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</si>
  <si>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</si>
  <si>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</si>
  <si>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</si>
  <si>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</si>
  <si>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</si>
  <si>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</si>
  <si>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</si>
  <si>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</si>
  <si>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</si>
  <si>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</si>
  <si>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</si>
  <si>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</si>
  <si>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</si>
  <si>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</si>
  <si>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</si>
  <si>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</si>
  <si>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</si>
  <si>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</si>
  <si>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</si>
  <si>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</si>
  <si>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</si>
  <si>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</si>
  <si>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</si>
  <si>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</si>
  <si>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</si>
  <si>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</si>
  <si>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</si>
  <si>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</si>
  <si>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</si>
  <si>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</si>
  <si>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</si>
  <si>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</si>
  <si>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</si>
  <si>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</si>
  <si>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</si>
  <si>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</si>
  <si>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</si>
  <si>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</si>
  <si>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</si>
  <si>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</si>
  <si>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</si>
  <si>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</si>
  <si>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</si>
  <si>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</si>
  <si>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</si>
  <si>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</si>
  <si>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</si>
  <si>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</si>
  <si>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</si>
  <si>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</si>
  <si>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</si>
  <si>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</si>
  <si>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</si>
  <si>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</si>
  <si>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</si>
  <si>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</si>
  <si>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</si>
  <si>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</si>
  <si>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</si>
  <si>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</si>
  <si>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</si>
  <si>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</si>
  <si>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</si>
  <si>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</si>
  <si>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</si>
  <si>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</si>
  <si>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</si>
  <si>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</si>
  <si>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</si>
  <si>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</si>
  <si>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</si>
  <si>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</si>
  <si>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</si>
  <si>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</si>
  <si>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</si>
  <si>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</si>
  <si>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</si>
  <si>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</si>
  <si>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</si>
  <si>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</si>
  <si>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</si>
  <si>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</si>
  <si>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</si>
  <si>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</si>
  <si>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</si>
  <si>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</si>
  <si>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</si>
  <si>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</si>
  <si>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</si>
  <si>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</si>
  <si>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</si>
  <si>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</si>
  <si>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</si>
  <si>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</si>
  <si>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</si>
  <si>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</si>
  <si>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</si>
  <si>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</si>
  <si>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</si>
  <si>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</si>
  <si>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</si>
  <si>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</si>
  <si>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</si>
  <si>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</si>
  <si>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</si>
  <si>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</si>
  <si>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</si>
  <si>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</si>
  <si>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</si>
  <si>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</si>
  <si>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</si>
  <si>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</si>
  <si>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</si>
  <si>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</si>
  <si>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</si>
  <si>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</si>
  <si>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</si>
  <si>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</si>
  <si>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</si>
  <si>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</si>
  <si>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</si>
  <si>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</si>
  <si>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</si>
  <si>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</si>
  <si>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</si>
  <si>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</si>
  <si>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</si>
  <si>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</si>
  <si>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</si>
  <si>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</si>
  <si>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</si>
  <si>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</si>
  <si>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</si>
  <si>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</si>
  <si>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</si>
  <si>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</si>
  <si>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</si>
  <si>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</si>
  <si>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</si>
  <si>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</si>
  <si>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</si>
  <si>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</si>
  <si>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</si>
  <si>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</si>
  <si>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</si>
  <si>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</si>
  <si>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</si>
  <si>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</si>
  <si>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</si>
  <si>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</si>
  <si>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</si>
  <si>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</si>
  <si>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</si>
  <si>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</si>
  <si>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</si>
  <si>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</si>
  <si>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</si>
  <si>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</si>
  <si>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</si>
  <si>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</si>
  <si>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</si>
  <si>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</si>
  <si>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</si>
  <si>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</si>
  <si>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</si>
  <si>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</si>
  <si>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</si>
  <si>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</si>
  <si>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</si>
  <si>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</si>
  <si>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</si>
  <si>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</si>
  <si>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</si>
  <si>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</si>
  <si>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</si>
  <si>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</si>
  <si>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</si>
  <si>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</si>
  <si>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</si>
  <si>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</si>
  <si>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</si>
  <si>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</si>
  <si>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</si>
  <si>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</si>
  <si>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</si>
  <si>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</si>
  <si>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</si>
  <si>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</si>
  <si>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</si>
  <si>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</si>
  <si>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</si>
  <si>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</si>
  <si>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</si>
  <si>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</si>
  <si>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</si>
  <si>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</si>
  <si>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</si>
  <si>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</si>
  <si>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</si>
  <si>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</si>
  <si>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</si>
  <si>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</si>
  <si>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</si>
  <si>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</si>
  <si>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</si>
  <si>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</si>
  <si>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</si>
  <si>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</si>
  <si>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</si>
  <si>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</si>
  <si>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</si>
  <si>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</si>
  <si>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</si>
  <si>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</si>
  <si>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</si>
  <si>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</si>
  <si>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</si>
  <si>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</si>
  <si>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</si>
  <si>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</si>
  <si>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</si>
  <si>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</si>
  <si>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</si>
  <si>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</si>
  <si>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</si>
  <si>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</si>
  <si>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</si>
  <si>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</si>
  <si>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</si>
  <si>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</si>
  <si>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</si>
  <si>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</si>
  <si>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</si>
  <si>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</si>
  <si>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</si>
  <si>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</si>
  <si>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</si>
  <si>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</si>
  <si>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</si>
  <si>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</si>
  <si>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</si>
  <si>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</si>
  <si>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</si>
  <si>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</si>
  <si>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</si>
  <si>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</si>
  <si>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</si>
  <si>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</si>
  <si>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</si>
  <si>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</si>
  <si>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</si>
  <si>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</si>
  <si>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</si>
  <si>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</si>
  <si>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</si>
  <si>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</si>
  <si>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</si>
  <si>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</si>
  <si>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</si>
  <si>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</si>
  <si>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</si>
  <si>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</si>
  <si>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</si>
  <si>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</si>
  <si>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</si>
  <si>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</si>
  <si>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</si>
  <si>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</si>
  <si>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</si>
  <si>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</si>
  <si>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</si>
  <si>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</si>
  <si>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</si>
  <si>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</si>
  <si>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</si>
  <si>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</si>
  <si>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</si>
  <si>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</si>
  <si>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</si>
  <si>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</si>
  <si>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</si>
  <si>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</si>
  <si>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</si>
  <si>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</si>
  <si>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</si>
  <si>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</si>
  <si>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</si>
  <si>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</si>
  <si>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</si>
  <si>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</si>
  <si>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</si>
  <si>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</si>
  <si>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</si>
  <si>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</si>
  <si>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</si>
  <si>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</si>
  <si>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</si>
  <si>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</si>
  <si>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</si>
  <si>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</si>
  <si>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</si>
  <si>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</si>
  <si>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</si>
  <si>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</si>
  <si>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</si>
  <si>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</si>
  <si>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</si>
  <si>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</si>
  <si>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</si>
  <si>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</si>
  <si>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</si>
  <si>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</si>
  <si>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</si>
  <si>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</si>
  <si>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</si>
  <si>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</si>
  <si>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</si>
  <si>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</si>
  <si>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</si>
  <si>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</si>
  <si>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</si>
  <si>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</si>
  <si>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</si>
  <si>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</si>
  <si>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</si>
  <si>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</si>
  <si>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</si>
  <si>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</si>
  <si>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</si>
  <si>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</si>
  <si>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</si>
  <si>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</si>
  <si>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</si>
  <si>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</si>
  <si>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</si>
  <si>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</si>
  <si>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</si>
  <si>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</si>
  <si>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</si>
  <si>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</si>
  <si>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</si>
  <si>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</si>
  <si>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</si>
  <si>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</si>
  <si>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</si>
  <si>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</si>
  <si>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</si>
  <si>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</si>
  <si>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</si>
  <si>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</si>
  <si>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</si>
  <si>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</si>
  <si>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</si>
  <si>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</si>
  <si>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</si>
  <si>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</si>
  <si>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</si>
  <si>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</si>
  <si>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</si>
  <si>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</si>
  <si>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</si>
  <si>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</si>
  <si>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</si>
  <si>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</si>
  <si>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</si>
  <si>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</si>
  <si>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</si>
  <si>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</si>
  <si>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</si>
  <si>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</si>
  <si>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</si>
  <si>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</si>
  <si>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</si>
  <si>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</si>
  <si>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</si>
  <si>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</si>
  <si>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</si>
  <si>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</si>
  <si>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</si>
  <si>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</si>
  <si>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</si>
  <si>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</si>
  <si>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</si>
  <si>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</si>
  <si>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</si>
  <si>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</si>
  <si>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</si>
  <si>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</si>
  <si>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</si>
  <si>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</si>
  <si>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</si>
  <si>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</si>
  <si>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</si>
  <si>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</si>
  <si>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</si>
  <si>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</si>
  <si>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</si>
  <si>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</si>
  <si>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</si>
  <si>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</si>
  <si>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</si>
  <si>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</si>
  <si>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</si>
  <si>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</si>
  <si>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</si>
  <si>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</si>
  <si>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</si>
  <si>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</si>
  <si>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</si>
  <si>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</si>
  <si>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</si>
  <si>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</si>
  <si>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</si>
  <si>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</si>
  <si>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</si>
  <si>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</si>
  <si>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</si>
  <si>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</si>
  <si>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</si>
  <si>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</si>
  <si>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</si>
  <si>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</si>
  <si>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</si>
  <si>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</si>
  <si>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</si>
  <si>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</si>
  <si>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</si>
  <si>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</si>
  <si>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</si>
  <si>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</si>
  <si>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</si>
  <si>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</si>
  <si>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</si>
  <si>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</si>
  <si>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</si>
  <si>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</si>
  <si>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</si>
  <si>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</si>
  <si>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</si>
  <si>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</si>
  <si>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</si>
  <si>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</si>
  <si>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</si>
  <si>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</si>
  <si>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</si>
  <si>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</si>
  <si>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</si>
  <si>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</si>
  <si>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</si>
  <si>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</si>
  <si>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</si>
  <si>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</si>
  <si>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</si>
  <si>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</si>
  <si>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</si>
  <si>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</si>
  <si>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</si>
  <si>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</si>
  <si>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</si>
  <si>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</si>
  <si>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</si>
  <si>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</si>
  <si>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</si>
  <si>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</si>
  <si>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</si>
  <si>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</si>
  <si>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</si>
  <si>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</si>
  <si>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</si>
  <si>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</si>
  <si>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</si>
  <si>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</si>
  <si>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</si>
  <si>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</si>
  <si>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</si>
  <si>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</si>
  <si>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</si>
  <si>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</si>
  <si>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</si>
  <si>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</si>
  <si>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</si>
  <si>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</si>
  <si>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</si>
  <si>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</si>
  <si>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</si>
  <si>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</si>
  <si>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</si>
  <si>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</si>
  <si>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</si>
  <si>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</si>
  <si>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</si>
  <si>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</si>
  <si>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</si>
  <si>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</si>
  <si>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</si>
  <si>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</si>
  <si>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</si>
  <si>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</si>
  <si>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</si>
  <si>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</si>
  <si>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</si>
  <si>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</si>
  <si>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</si>
  <si>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</si>
  <si>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</si>
  <si>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</si>
  <si>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</si>
  <si>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</si>
  <si>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</si>
  <si>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</si>
  <si>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</si>
  <si>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</si>
  <si>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</si>
  <si>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</si>
  <si>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</si>
  <si>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</si>
  <si>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</si>
  <si>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</si>
  <si>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</si>
  <si>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</si>
  <si>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</si>
  <si>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</si>
  <si>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</si>
  <si>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</si>
  <si>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</si>
  <si>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</si>
  <si>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</si>
  <si>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</si>
  <si>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</si>
  <si>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</si>
  <si>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</si>
  <si>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</si>
  <si>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</si>
  <si>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</si>
  <si>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</si>
  <si>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</si>
  <si>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</si>
  <si>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</si>
  <si>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</si>
  <si>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</si>
  <si>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</si>
  <si>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</si>
  <si>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</si>
  <si>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</si>
  <si>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</si>
  <si>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</si>
  <si>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</si>
  <si>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</si>
  <si>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</si>
  <si>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</si>
  <si>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</si>
  <si>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</si>
  <si>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</si>
  <si>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</si>
  <si>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</si>
  <si>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</si>
  <si>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</si>
  <si>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</si>
  <si>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</si>
  <si>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</si>
  <si>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</si>
  <si>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</si>
  <si>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</si>
  <si>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</si>
  <si>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</si>
  <si>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</si>
  <si>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</si>
  <si>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</si>
  <si>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</si>
  <si>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</si>
  <si>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</si>
  <si>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</si>
  <si>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</si>
  <si>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</si>
  <si>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</si>
  <si>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</si>
  <si>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</si>
  <si>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</si>
  <si>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</si>
  <si>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</si>
  <si>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</si>
  <si>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</si>
  <si>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</si>
  <si>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</si>
  <si>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</si>
  <si>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</si>
  <si>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</si>
  <si>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</si>
  <si>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</si>
  <si>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</si>
  <si>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</si>
  <si>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</si>
  <si>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</si>
  <si>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</si>
  <si>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</si>
  <si>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</si>
  <si>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</si>
  <si>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</si>
  <si>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</si>
  <si>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</si>
  <si>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</si>
  <si>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</si>
  <si>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</si>
  <si>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</si>
  <si>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</si>
  <si>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</si>
  <si>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</si>
  <si>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</si>
  <si>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</si>
  <si>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</si>
  <si>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</si>
  <si>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</si>
  <si>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</si>
  <si>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</si>
  <si>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</si>
  <si>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</si>
  <si>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</si>
  <si>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</si>
  <si>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</si>
  <si>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</si>
  <si>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</si>
  <si>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</si>
  <si>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</si>
  <si>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</si>
  <si>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</si>
  <si>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</si>
  <si>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</si>
  <si>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</si>
  <si>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</si>
  <si>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</si>
  <si>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</si>
  <si>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</si>
  <si>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</si>
  <si>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</si>
  <si>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</si>
  <si>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</si>
  <si>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</si>
  <si>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</si>
  <si>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</si>
  <si>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</si>
  <si>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</si>
  <si>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</si>
  <si>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</si>
  <si>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</si>
  <si>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</si>
  <si>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</si>
  <si>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</si>
  <si>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</si>
  <si>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</si>
  <si>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</si>
  <si>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</si>
  <si>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</si>
  <si>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</si>
  <si>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</si>
  <si>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</si>
  <si>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</si>
  <si>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</si>
  <si>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</si>
  <si>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</si>
  <si>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</si>
  <si>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</si>
  <si>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</si>
  <si>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</si>
  <si>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</si>
  <si>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</si>
  <si>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</si>
  <si>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</si>
  <si>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</si>
  <si>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</si>
  <si>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</si>
  <si>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</si>
  <si>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</si>
  <si>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</si>
  <si>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</si>
  <si>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</si>
  <si>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</si>
  <si>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</si>
  <si>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</si>
  <si>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</si>
  <si>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</si>
  <si>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</si>
  <si>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</si>
  <si>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</si>
  <si>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</si>
  <si>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</si>
  <si>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</si>
  <si>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</si>
  <si>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</si>
  <si>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</si>
  <si>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</si>
  <si>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</si>
  <si>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</si>
  <si>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</si>
  <si>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</si>
  <si>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</si>
  <si>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</si>
  <si>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</si>
  <si>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</si>
  <si>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</si>
  <si>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</si>
  <si>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</si>
  <si>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</si>
  <si>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</si>
  <si>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</si>
  <si>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</si>
  <si>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</si>
  <si>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</si>
  <si>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</si>
  <si>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</si>
  <si>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</si>
  <si>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</si>
  <si>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</si>
  <si>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</si>
  <si>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</si>
  <si>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</si>
  <si>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</si>
  <si>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</si>
  <si>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</si>
  <si>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</si>
  <si>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</si>
  <si>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</si>
  <si>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</si>
  <si>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</si>
  <si>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</si>
  <si>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</si>
  <si>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</si>
  <si>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</si>
  <si>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</si>
  <si>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</si>
  <si>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</si>
  <si>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</si>
  <si>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</si>
  <si>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</si>
  <si>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</si>
  <si>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</si>
  <si>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</si>
  <si>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</si>
  <si>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</si>
  <si>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</si>
  <si>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</si>
  <si>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</si>
  <si>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</si>
  <si>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</si>
  <si>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</si>
  <si>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</si>
  <si>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</si>
  <si>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</si>
  <si>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</si>
  <si>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</si>
  <si>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</si>
  <si>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</si>
  <si>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</si>
  <si>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</si>
  <si>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</si>
  <si>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</si>
  <si>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</si>
  <si>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</si>
  <si>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</si>
  <si>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</si>
  <si>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</si>
  <si>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</si>
  <si>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</si>
  <si>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</si>
  <si>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</si>
  <si>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</si>
  <si>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</si>
  <si>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</si>
  <si>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</si>
  <si>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</si>
  <si>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</si>
  <si>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</si>
  <si>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</si>
  <si>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</si>
  <si>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</si>
  <si>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</si>
  <si>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</si>
  <si>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</si>
  <si>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</si>
  <si>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</si>
  <si>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</si>
  <si>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</si>
  <si>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</si>
  <si>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</si>
  <si>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</si>
  <si>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</si>
  <si>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</si>
  <si>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</si>
  <si>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</si>
  <si>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</si>
  <si>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</si>
  <si>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</si>
  <si>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</si>
  <si>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</si>
  <si>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</si>
  <si>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</si>
  <si>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</si>
  <si>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</si>
  <si>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</si>
  <si>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</si>
  <si>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</si>
  <si>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</si>
  <si>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</si>
  <si>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</si>
  <si>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</si>
  <si>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</si>
  <si>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</si>
  <si>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</si>
  <si>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</si>
  <si>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</si>
  <si>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</si>
  <si>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</si>
  <si>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</si>
  <si>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</si>
  <si>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</si>
  <si>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</si>
  <si>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</si>
  <si>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</si>
  <si>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</si>
  <si>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</si>
  <si>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</si>
  <si>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</si>
  <si>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</si>
  <si>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</si>
  <si>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</si>
  <si>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</si>
  <si>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</si>
  <si>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</si>
  <si>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</si>
  <si>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</si>
  <si>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</si>
  <si>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</si>
  <si>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</si>
  <si>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</si>
  <si>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</si>
  <si>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</si>
  <si>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</si>
  <si>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</si>
  <si>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</si>
  <si>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</si>
  <si>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</si>
  <si>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</si>
  <si>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</si>
  <si>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</si>
  <si>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</si>
  <si>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</si>
  <si>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</si>
  <si>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</si>
  <si>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</si>
  <si>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</si>
  <si>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</si>
  <si>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</si>
  <si>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</si>
  <si>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</si>
  <si>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</si>
  <si>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</si>
  <si>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</si>
  <si>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</si>
  <si>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</si>
  <si>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</si>
  <si>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</si>
  <si>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</si>
  <si>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</si>
  <si>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</si>
  <si>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</si>
  <si>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</si>
  <si>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</si>
  <si>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</si>
  <si>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</si>
  <si>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</si>
  <si>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</si>
  <si>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</si>
  <si>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</si>
  <si>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</si>
  <si>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</si>
  <si>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</si>
  <si>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</si>
  <si>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</si>
  <si>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</si>
  <si>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</si>
  <si>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</si>
  <si>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</si>
  <si>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</si>
  <si>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</si>
  <si>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</si>
  <si>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</si>
  <si>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</si>
  <si>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</si>
  <si>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</si>
  <si>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</si>
  <si>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</si>
  <si>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</si>
  <si>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</si>
  <si>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</si>
  <si>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</si>
  <si>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</si>
  <si>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</si>
  <si>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</si>
  <si>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</si>
  <si>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</si>
  <si>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</si>
  <si>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</si>
  <si>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</si>
  <si>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</si>
  <si>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</si>
  <si>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</si>
  <si>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</si>
  <si>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</si>
  <si>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</si>
  <si>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</si>
  <si>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</si>
  <si>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</si>
  <si>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</si>
  <si>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</si>
  <si>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</si>
  <si>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</si>
  <si>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</si>
  <si>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</si>
  <si>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</si>
  <si>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</si>
  <si>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</si>
  <si>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</si>
  <si>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</si>
  <si>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</si>
  <si>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</si>
  <si>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</si>
  <si>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</si>
  <si>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</si>
  <si>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</si>
  <si>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</si>
  <si>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</si>
  <si>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</si>
  <si>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</si>
  <si>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</si>
  <si>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</si>
  <si>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</si>
  <si>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</si>
  <si>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</si>
  <si>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</si>
  <si>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</si>
  <si>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</si>
  <si>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</si>
  <si>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</si>
  <si>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</si>
  <si>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</si>
  <si>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</si>
  <si>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</si>
  <si>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</si>
  <si>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</si>
  <si>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</si>
  <si>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</si>
  <si>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</si>
  <si>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</si>
  <si>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</si>
  <si>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</si>
  <si>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</si>
  <si>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</si>
  <si>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</si>
  <si>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</si>
  <si>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</si>
  <si>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</si>
  <si>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</si>
  <si>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</si>
  <si>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</si>
  <si>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</si>
  <si>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</si>
  <si>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</si>
  <si>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</si>
  <si>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</si>
  <si>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</si>
  <si>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</si>
  <si>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</si>
  <si>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</si>
  <si>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</si>
  <si>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</si>
  <si>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</si>
  <si>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</si>
  <si>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</si>
  <si>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</si>
  <si>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</si>
  <si>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</si>
  <si>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</si>
  <si>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</si>
  <si>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</si>
  <si>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</si>
  <si>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</si>
  <si>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</si>
  <si>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</si>
  <si>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</si>
  <si>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</si>
  <si>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</si>
  <si>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</si>
  <si>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</si>
  <si>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</si>
  <si>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</si>
  <si>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</si>
  <si>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</si>
  <si>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</si>
  <si>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</si>
  <si>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</si>
  <si>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</si>
  <si>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</si>
  <si>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</si>
  <si>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</si>
  <si>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</si>
  <si>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</si>
  <si>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</si>
  <si>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</si>
  <si>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</si>
  <si>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</si>
  <si>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</si>
  <si>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</si>
  <si>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</si>
  <si>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</si>
  <si>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</si>
  <si>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</si>
  <si>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</si>
  <si>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</si>
  <si>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</si>
  <si>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</si>
  <si>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</si>
  <si>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</si>
  <si>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</si>
  <si>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</si>
  <si>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</si>
  <si>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</si>
  <si>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</si>
  <si>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</si>
  <si>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</si>
  <si>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</si>
  <si>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</si>
  <si>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</si>
  <si>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</si>
  <si>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</si>
  <si>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</si>
  <si>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</si>
  <si>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</si>
  <si>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</si>
  <si>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</si>
  <si>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</si>
  <si>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</si>
  <si>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</si>
  <si>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</si>
  <si>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</si>
  <si>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</si>
  <si>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</si>
  <si>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</si>
  <si>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</si>
  <si>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</si>
  <si>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</si>
  <si>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</si>
  <si>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</si>
  <si>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</si>
  <si>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</si>
  <si>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</si>
  <si>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</si>
  <si>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</si>
  <si>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</si>
  <si>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</si>
  <si>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</si>
  <si>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</si>
  <si>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</si>
  <si>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</si>
  <si>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</si>
  <si>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</si>
  <si>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</si>
  <si>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</si>
  <si>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</si>
  <si>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</si>
  <si>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</si>
  <si>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</si>
  <si>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</si>
  <si>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</si>
  <si>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</si>
  <si>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</si>
  <si>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</si>
  <si>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</si>
  <si>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</si>
  <si>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</si>
  <si>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</si>
  <si>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</si>
  <si>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</si>
  <si>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</si>
  <si>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</si>
  <si>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</si>
  <si>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</si>
  <si>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</si>
  <si>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</si>
  <si>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</si>
  <si>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</si>
  <si>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</si>
  <si>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</si>
  <si>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</si>
  <si>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</si>
  <si>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</si>
  <si>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</si>
  <si>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</si>
  <si>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</si>
  <si>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</si>
  <si>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</si>
  <si>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</si>
  <si>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</si>
  <si>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</si>
  <si>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</si>
  <si>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</si>
  <si>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</si>
  <si>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</si>
  <si>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</si>
  <si>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</si>
  <si>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</si>
  <si>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</si>
  <si>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</si>
  <si>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</si>
  <si>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</si>
  <si>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</si>
  <si>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</si>
  <si>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</si>
  <si>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</si>
  <si>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</si>
  <si>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</si>
  <si>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</si>
  <si>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</si>
  <si>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</si>
  <si>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</si>
  <si>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</si>
  <si>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</si>
  <si>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</si>
  <si>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</si>
  <si>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</si>
  <si>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</si>
  <si>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</si>
  <si>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</si>
  <si>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</si>
  <si>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</si>
  <si>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</si>
  <si>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</si>
  <si>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</si>
  <si>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</si>
  <si>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</si>
  <si>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</si>
  <si>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</si>
  <si>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</si>
  <si>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</si>
  <si>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</si>
  <si>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</si>
  <si>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</si>
  <si>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</si>
  <si>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</si>
  <si>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</si>
  <si>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</si>
  <si>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</si>
  <si>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</si>
  <si>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</si>
  <si>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</si>
  <si>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</si>
  <si>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</si>
  <si>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</si>
  <si>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</si>
  <si>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</si>
  <si>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</si>
  <si>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</si>
  <si>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</si>
  <si>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</si>
  <si>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</si>
  <si>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</si>
  <si>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</si>
  <si>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</si>
  <si>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</si>
  <si>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</si>
  <si>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</si>
  <si>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</si>
  <si>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</si>
  <si>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</si>
  <si>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</si>
  <si>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</si>
  <si>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</si>
  <si>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</si>
  <si>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</si>
  <si>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</si>
  <si>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</si>
  <si>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</si>
  <si>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</si>
  <si>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</si>
  <si>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</si>
  <si>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</si>
  <si>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</si>
  <si>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</si>
  <si>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</si>
  <si>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</si>
  <si>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</si>
  <si>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</si>
  <si>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</si>
  <si>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</si>
  <si>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</si>
  <si>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</si>
  <si>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</si>
  <si>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</si>
  <si>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</si>
  <si>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</si>
  <si>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</si>
  <si>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</si>
  <si>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</si>
  <si>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</si>
  <si>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</si>
  <si>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</si>
  <si>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</si>
  <si>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</si>
  <si>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</si>
  <si>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</si>
  <si>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</si>
  <si>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</si>
  <si>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</si>
  <si>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</si>
  <si>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</si>
  <si>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</si>
  <si>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</si>
  <si>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</si>
  <si>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</si>
  <si>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</si>
  <si>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</si>
  <si>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</si>
  <si>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</si>
  <si>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</si>
  <si>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</si>
  <si>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</si>
  <si>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</si>
  <si>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</si>
  <si>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</si>
  <si>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</si>
  <si>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</si>
  <si>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</si>
  <si>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</si>
  <si>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</si>
  <si>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</si>
  <si>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</si>
  <si>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</si>
  <si>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</si>
  <si>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</si>
  <si>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</si>
  <si>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</si>
  <si>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</si>
  <si>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</si>
  <si>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</si>
  <si>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</si>
  <si>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</si>
  <si>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</si>
  <si>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</si>
  <si>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</si>
  <si>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</si>
  <si>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</si>
  <si>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</si>
  <si>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</si>
  <si>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</si>
  <si>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</si>
  <si>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</si>
  <si>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</si>
  <si>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</si>
  <si>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</si>
  <si>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</si>
  <si>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</si>
  <si>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</si>
  <si>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</si>
  <si>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</si>
  <si>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</si>
  <si>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</si>
  <si>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</si>
  <si>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</si>
  <si>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</si>
  <si>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</si>
  <si>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</si>
  <si>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</si>
  <si>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</si>
  <si>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</si>
  <si>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</si>
  <si>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</si>
  <si>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</si>
  <si>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</si>
  <si>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</si>
  <si>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</si>
  <si>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</si>
  <si>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</si>
  <si>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</si>
  <si>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</si>
  <si>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</si>
  <si>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</si>
  <si>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</si>
  <si>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</si>
  <si>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</si>
  <si>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</si>
  <si>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</si>
  <si>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</si>
  <si>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</si>
  <si>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</si>
  <si>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</si>
  <si>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</si>
  <si>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</si>
  <si>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</si>
  <si>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</si>
  <si>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</si>
  <si>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</si>
  <si>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</si>
  <si>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</si>
  <si>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</si>
  <si>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</si>
  <si>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</si>
  <si>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</si>
  <si>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</si>
  <si>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</si>
  <si>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</si>
  <si>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</si>
  <si>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</si>
  <si>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</si>
  <si>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</si>
  <si>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</si>
  <si>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</si>
  <si>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</si>
  <si>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</si>
  <si>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</si>
  <si>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</si>
  <si>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</si>
  <si>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</si>
  <si>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</si>
  <si>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</si>
  <si>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</si>
  <si>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</si>
  <si>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</si>
  <si>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</si>
  <si>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</si>
  <si>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</si>
  <si>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</si>
  <si>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</si>
  <si>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</si>
  <si>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</si>
  <si>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</si>
  <si>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</si>
  <si>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</si>
  <si>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</si>
  <si>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</si>
  <si>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</si>
  <si>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</si>
  <si>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</si>
  <si>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</si>
  <si>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</si>
  <si>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</si>
  <si>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</si>
  <si>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</si>
  <si>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</si>
  <si>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</si>
  <si>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</si>
  <si>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</si>
  <si>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</si>
  <si>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</si>
  <si>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</si>
  <si>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</si>
  <si>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</si>
  <si>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</si>
  <si>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</si>
  <si>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</si>
  <si>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</si>
  <si>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</si>
  <si>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</si>
  <si>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</si>
  <si>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</si>
  <si>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</si>
  <si>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</si>
  <si>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</si>
  <si>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</si>
  <si>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</si>
  <si>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</si>
  <si>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</si>
  <si>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</si>
  <si>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</si>
  <si>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</si>
  <si>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</si>
  <si>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</si>
  <si>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</si>
  <si>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</si>
  <si>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</si>
  <si>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</si>
  <si>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</si>
  <si>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</si>
  <si>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</si>
  <si>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</si>
  <si>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</si>
  <si>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</si>
  <si>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</si>
  <si>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</si>
  <si>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</si>
  <si>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</si>
  <si>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</si>
  <si>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</si>
  <si>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</si>
  <si>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</si>
  <si>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</si>
  <si>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</si>
  <si>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</si>
  <si>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</si>
  <si>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</si>
  <si>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</si>
  <si>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</si>
  <si>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</si>
  <si>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</si>
  <si>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</si>
  <si>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</si>
  <si>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</si>
  <si>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</si>
  <si>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</si>
  <si>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</si>
  <si>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</si>
  <si>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</si>
  <si>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</si>
  <si>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</si>
  <si>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</si>
  <si>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</si>
  <si>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</si>
  <si>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</si>
  <si>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</si>
  <si>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</si>
  <si>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</si>
  <si>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</si>
  <si>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</si>
  <si>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</si>
  <si>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</si>
  <si>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</si>
  <si>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</si>
  <si>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</si>
  <si>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</si>
  <si>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</si>
  <si>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</si>
  <si>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</si>
  <si>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</si>
  <si>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</si>
  <si>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</si>
  <si>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</si>
  <si>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</si>
  <si>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</si>
  <si>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</si>
  <si>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</si>
  <si>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</si>
  <si>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</si>
  <si>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</si>
  <si>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</si>
  <si>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</si>
  <si>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</si>
  <si>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</si>
  <si>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</si>
  <si>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</si>
  <si>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</si>
  <si>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</si>
  <si>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</si>
  <si>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</si>
  <si>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</si>
  <si>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</si>
  <si>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</si>
  <si>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</si>
  <si>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</si>
  <si>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</si>
  <si>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</si>
  <si>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</si>
  <si>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</si>
  <si>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</si>
  <si>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</si>
  <si>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</si>
  <si>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</si>
  <si>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</si>
  <si>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</si>
  <si>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</si>
  <si>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</si>
  <si>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</si>
  <si>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</si>
  <si>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</si>
  <si>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</si>
  <si>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</si>
  <si>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</si>
  <si>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</si>
  <si>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</si>
  <si>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</si>
  <si>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</si>
  <si>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</si>
  <si>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</si>
  <si>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</si>
  <si>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</si>
  <si>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</si>
  <si>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</si>
  <si>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</si>
  <si>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</si>
  <si>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</si>
  <si>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</si>
  <si>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</si>
  <si>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</si>
  <si>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</si>
  <si>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</si>
  <si>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</si>
  <si>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</si>
  <si>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</si>
  <si>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</si>
  <si>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</si>
  <si>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</si>
  <si>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</si>
  <si>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</si>
  <si>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</si>
  <si>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</si>
  <si>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</si>
  <si>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</si>
  <si>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</si>
  <si>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</si>
  <si>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</si>
  <si>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</si>
  <si>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</si>
  <si>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</si>
  <si>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</si>
  <si>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</si>
  <si>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</si>
  <si>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</si>
  <si>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</si>
  <si>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</si>
  <si>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</si>
  <si>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</si>
  <si>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</si>
  <si>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</si>
  <si>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</si>
  <si>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</si>
  <si>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</si>
  <si>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</si>
  <si>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</si>
  <si>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</si>
  <si>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</si>
  <si>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</si>
  <si>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</si>
  <si>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</si>
  <si>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</si>
  <si>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</si>
  <si>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</si>
  <si>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</si>
  <si>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</si>
  <si>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</si>
  <si>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</si>
  <si>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</si>
  <si>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</si>
  <si>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</si>
  <si>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</si>
  <si>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</si>
  <si>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</si>
  <si>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</si>
  <si>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</si>
  <si>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</si>
  <si>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</si>
  <si>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</si>
  <si>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</si>
  <si>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</si>
  <si>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</si>
  <si>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</si>
  <si>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</si>
  <si>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</si>
  <si>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</si>
  <si>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</si>
  <si>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</si>
  <si>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</si>
  <si>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</si>
  <si>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</si>
  <si>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</si>
  <si>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</si>
  <si>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</si>
  <si>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</si>
  <si>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</si>
  <si>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</si>
  <si>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</si>
  <si>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</si>
  <si>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</si>
  <si>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</si>
  <si>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</si>
  <si>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</si>
  <si>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</si>
  <si>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</si>
  <si>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</si>
  <si>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</si>
  <si>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</si>
  <si>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</si>
  <si>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</si>
  <si>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</si>
  <si>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</si>
  <si>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</si>
  <si>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</si>
  <si>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</si>
  <si>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</si>
  <si>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</si>
  <si>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</si>
  <si>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</si>
  <si>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</si>
  <si>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</si>
  <si>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</si>
  <si>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</si>
  <si>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</si>
  <si>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</si>
  <si>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</si>
  <si>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</si>
  <si>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</si>
  <si>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</si>
  <si>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</si>
  <si>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</si>
  <si>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</si>
  <si>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</si>
  <si>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</si>
  <si>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</si>
  <si>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</si>
  <si>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</si>
  <si>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</si>
  <si>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</si>
  <si>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</si>
  <si>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</si>
  <si>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</si>
  <si>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</si>
  <si>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</si>
  <si>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</si>
  <si>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</si>
  <si>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</si>
  <si>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</si>
  <si>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</si>
  <si>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</si>
  <si>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</si>
  <si>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</si>
  <si>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</si>
  <si>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</si>
  <si>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</si>
  <si>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</si>
  <si>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</si>
  <si>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</si>
  <si>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</si>
  <si>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</si>
  <si>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</si>
  <si>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</si>
  <si>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</si>
  <si>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</si>
  <si>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</si>
  <si>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</si>
  <si>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</si>
  <si>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</si>
  <si>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</si>
  <si>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</si>
  <si>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</si>
  <si>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</si>
  <si>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</si>
  <si>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</si>
  <si>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</si>
  <si>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</si>
  <si>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</si>
  <si>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</si>
  <si>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</si>
  <si>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</si>
  <si>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</si>
  <si>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</si>
  <si>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</si>
  <si>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</si>
  <si>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</si>
  <si>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</si>
  <si>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</si>
  <si>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</si>
  <si>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</si>
  <si>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</si>
  <si>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</si>
  <si>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</si>
  <si>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</si>
  <si>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</si>
  <si>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</si>
  <si>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</si>
  <si>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</si>
  <si>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</si>
  <si>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</si>
  <si>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</si>
  <si>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</si>
  <si>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</si>
  <si>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</si>
  <si>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</si>
  <si>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</si>
  <si>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</si>
  <si>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</si>
  <si>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</si>
  <si>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</si>
  <si>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</si>
  <si>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</si>
  <si>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</si>
  <si>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</si>
  <si>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</si>
  <si>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</si>
  <si>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</si>
  <si>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</si>
  <si>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</si>
  <si>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</si>
  <si>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</si>
  <si>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</si>
  <si>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</si>
  <si>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</si>
  <si>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</si>
  <si>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</si>
  <si>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</si>
  <si>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</si>
  <si>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</si>
  <si>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</si>
  <si>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</si>
  <si>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</si>
  <si>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</si>
  <si>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</si>
  <si>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</si>
  <si>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</si>
  <si>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</si>
  <si>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</si>
  <si>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</si>
  <si>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</si>
  <si>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</si>
  <si>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</si>
  <si>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</si>
  <si>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</si>
  <si>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</si>
  <si>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</si>
  <si>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</si>
  <si>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</si>
  <si>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</si>
  <si>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</si>
  <si>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</si>
  <si>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</si>
  <si>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</si>
  <si>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</si>
  <si>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</si>
  <si>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</si>
  <si>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</si>
  <si>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</si>
  <si>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</si>
  <si>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</si>
  <si>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</si>
  <si>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</si>
  <si>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</si>
  <si>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</si>
  <si>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</si>
  <si>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</si>
  <si>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</si>
  <si>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</si>
  <si>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</si>
  <si>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</si>
  <si>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</si>
  <si>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</si>
  <si>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</si>
  <si>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</si>
  <si>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</si>
  <si>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</si>
  <si>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</si>
  <si>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</si>
  <si>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</si>
  <si>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</si>
  <si>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</si>
  <si>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</si>
  <si>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</si>
  <si>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</si>
  <si>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</si>
  <si>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</si>
  <si>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</si>
  <si>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</si>
  <si>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</si>
  <si>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</si>
  <si>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</si>
  <si>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</si>
  <si>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</si>
  <si>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</si>
  <si>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</si>
  <si>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</si>
  <si>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</si>
  <si>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</si>
  <si>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</si>
  <si>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</si>
  <si>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</si>
  <si>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</si>
  <si>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</si>
  <si>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</si>
  <si>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</si>
  <si>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</si>
  <si>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</si>
  <si>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</si>
  <si>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</si>
  <si>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</si>
  <si>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</si>
  <si>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</si>
  <si>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</si>
  <si>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</si>
  <si>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</si>
  <si>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</si>
  <si>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</si>
  <si>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</si>
  <si>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</si>
  <si>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</si>
  <si>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</si>
  <si>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</si>
  <si>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</si>
  <si>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</si>
  <si>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</si>
  <si>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</si>
  <si>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</si>
  <si>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</si>
  <si>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</si>
  <si>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</si>
  <si>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</si>
  <si>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</si>
  <si>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</si>
  <si>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</si>
  <si>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</si>
  <si>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</si>
  <si>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</si>
  <si>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</si>
  <si>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</si>
  <si>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</si>
  <si>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</si>
  <si>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</si>
  <si>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</si>
  <si>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</si>
  <si>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</si>
  <si>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</si>
  <si>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</si>
  <si>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</si>
  <si>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</si>
  <si>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</si>
  <si>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</si>
  <si>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</si>
  <si>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</si>
  <si>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</si>
  <si>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</si>
  <si>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</si>
  <si>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</si>
  <si>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</si>
  <si>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</si>
  <si>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</si>
  <si>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</si>
  <si>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</si>
  <si>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</si>
  <si>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</si>
  <si>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</si>
  <si>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</si>
  <si>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</si>
  <si>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</si>
  <si>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</si>
  <si>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</si>
  <si>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</si>
  <si>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</si>
  <si>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</si>
  <si>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</si>
  <si>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</si>
  <si>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</si>
  <si>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</si>
  <si>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</si>
  <si>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</si>
  <si>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</si>
  <si>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</si>
  <si>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</si>
  <si>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</si>
  <si>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</si>
  <si>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</si>
  <si>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</si>
  <si>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</si>
  <si>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</si>
  <si>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</si>
  <si>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</si>
  <si>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</si>
  <si>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</si>
  <si>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</si>
  <si>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</si>
  <si>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</si>
  <si>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</si>
  <si>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</si>
  <si>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</si>
  <si>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</si>
  <si>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</si>
  <si>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</si>
  <si>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</si>
  <si>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</si>
  <si>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</si>
  <si>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</si>
  <si>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</si>
  <si>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</si>
  <si>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</si>
  <si>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</si>
  <si>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</si>
  <si>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</si>
  <si>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</si>
  <si>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</si>
  <si>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</si>
  <si>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</si>
  <si>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</si>
  <si>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</si>
  <si>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</si>
  <si>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</si>
  <si>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</si>
  <si>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</si>
  <si>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</si>
  <si>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</si>
  <si>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</si>
  <si>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</si>
  <si>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</si>
  <si>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</si>
  <si>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</si>
  <si>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</si>
  <si>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</si>
  <si>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</si>
  <si>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</si>
  <si>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</si>
  <si>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</si>
  <si>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</si>
  <si>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</si>
  <si>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</si>
  <si>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</si>
  <si>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</si>
  <si>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</si>
  <si>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</si>
  <si>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</si>
  <si>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</si>
  <si>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</si>
  <si>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</si>
  <si>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</si>
  <si>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</si>
  <si>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</si>
  <si>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</si>
  <si>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</si>
  <si>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</si>
  <si>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</si>
  <si>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</si>
  <si>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</si>
  <si>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</si>
  <si>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</si>
  <si>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</si>
  <si>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</si>
  <si>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</si>
  <si>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</si>
  <si>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</si>
  <si>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</si>
  <si>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</si>
  <si>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</si>
  <si>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</si>
  <si>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</si>
  <si>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</si>
  <si>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</si>
  <si>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</si>
  <si>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</si>
  <si>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</si>
  <si>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</si>
  <si>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</si>
  <si>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</si>
  <si>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</si>
  <si>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</si>
  <si>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</si>
  <si>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</si>
  <si>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</si>
  <si>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</si>
  <si>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</si>
  <si>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</si>
  <si>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</si>
  <si>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</si>
  <si>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</si>
  <si>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</si>
  <si>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</si>
  <si>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</si>
  <si>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</si>
  <si>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</si>
  <si>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</si>
  <si>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</si>
  <si>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</si>
  <si>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</si>
  <si>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</si>
  <si>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</si>
  <si>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</si>
  <si>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</si>
  <si>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</si>
  <si>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</si>
  <si>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</si>
  <si>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</si>
  <si>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</si>
  <si>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</si>
  <si>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</si>
  <si>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</si>
  <si>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</si>
  <si>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</si>
  <si>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</si>
  <si>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</si>
  <si>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</si>
  <si>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</si>
  <si>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</si>
  <si>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</si>
  <si>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</si>
  <si>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</si>
  <si>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</si>
  <si>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</si>
  <si>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</si>
  <si>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</si>
  <si>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</si>
  <si>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</si>
  <si>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</si>
  <si>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</si>
  <si>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</si>
  <si>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</si>
  <si>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</si>
  <si>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</si>
  <si>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</si>
  <si>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</si>
  <si>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</si>
  <si>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</si>
  <si>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</si>
  <si>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</si>
  <si>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</si>
  <si>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</si>
  <si>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</si>
  <si>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</si>
  <si>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</si>
  <si>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</si>
  <si>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</si>
  <si>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</si>
  <si>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</si>
  <si>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</si>
  <si>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</si>
  <si>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</si>
  <si>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</si>
  <si>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</si>
  <si>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</si>
  <si>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</si>
  <si>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</si>
  <si>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</si>
  <si>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</si>
  <si>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</si>
  <si>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</si>
  <si>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</si>
  <si>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</si>
  <si>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</si>
  <si>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</si>
  <si>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</si>
  <si>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</si>
  <si>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</si>
  <si>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</si>
  <si>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</si>
  <si>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</si>
  <si>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</si>
  <si>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</si>
  <si>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</si>
  <si>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</si>
  <si>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</si>
  <si>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</si>
  <si>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</si>
  <si>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</si>
  <si>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</si>
  <si>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</si>
  <si>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</si>
  <si>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</si>
  <si>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</si>
  <si>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</si>
  <si>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</si>
  <si>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</si>
  <si>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</si>
  <si>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</si>
  <si>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</si>
  <si>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</si>
  <si>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</si>
  <si>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</si>
  <si>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</si>
  <si>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</si>
  <si>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</si>
  <si>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</si>
  <si>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</si>
  <si>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</si>
  <si>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</si>
  <si>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</si>
  <si>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</si>
  <si>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</si>
  <si>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</si>
  <si>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</si>
  <si>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</si>
  <si>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</si>
  <si>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</si>
  <si>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</si>
  <si>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</si>
  <si>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</si>
  <si>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</si>
  <si>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</si>
  <si>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</si>
  <si>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</si>
  <si>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</si>
  <si>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</si>
  <si>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</si>
  <si>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</si>
  <si>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</si>
  <si>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</si>
  <si>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</si>
  <si>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</si>
  <si>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</si>
  <si>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</si>
  <si>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</si>
  <si>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</si>
  <si>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</si>
  <si>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</si>
  <si>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</si>
  <si>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</si>
  <si>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</si>
  <si>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</si>
  <si>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</si>
  <si>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</si>
  <si>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</si>
  <si>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</si>
  <si>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</si>
  <si>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</si>
  <si>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</si>
  <si>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</si>
  <si>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</si>
  <si>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</si>
  <si>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</si>
  <si>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</si>
  <si>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</si>
  <si>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</si>
  <si>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</si>
  <si>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</si>
  <si>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</si>
  <si>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</si>
  <si>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</si>
  <si>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</si>
  <si>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</si>
  <si>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</si>
  <si>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</si>
  <si>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</si>
  <si>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</si>
  <si>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</si>
  <si>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</si>
  <si>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</si>
  <si>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</si>
  <si>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</si>
  <si>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</si>
  <si>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</si>
  <si>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</si>
  <si>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</si>
  <si>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</si>
  <si>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</si>
  <si>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</si>
  <si>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</si>
  <si>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</si>
  <si>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</si>
  <si>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</si>
  <si>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</si>
  <si>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</si>
  <si>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</si>
  <si>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</si>
  <si>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</si>
  <si>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</si>
  <si>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</si>
  <si>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</si>
  <si>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</si>
  <si>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</si>
  <si>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</si>
  <si>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</si>
  <si>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</si>
  <si>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</si>
  <si>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</si>
  <si>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</si>
  <si>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</si>
  <si>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</si>
  <si>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</si>
  <si>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</si>
  <si>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</si>
  <si>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</si>
  <si>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</si>
  <si>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</si>
  <si>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</si>
  <si>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</si>
  <si>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</si>
  <si>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</si>
  <si>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</si>
  <si>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</si>
  <si>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</si>
  <si>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</si>
  <si>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</si>
  <si>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</si>
  <si>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</si>
  <si>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</si>
  <si>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</si>
  <si>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</si>
  <si>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</si>
  <si>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</si>
  <si>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</si>
  <si>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</si>
  <si>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</si>
  <si>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</si>
  <si>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</si>
  <si>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</si>
  <si>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</si>
  <si>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</si>
  <si>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</si>
  <si>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</si>
  <si>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</si>
  <si>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</si>
  <si>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</si>
  <si>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</si>
  <si>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</si>
  <si>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</si>
  <si>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</si>
  <si>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</si>
  <si>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</si>
  <si>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</si>
  <si>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</si>
  <si>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</si>
  <si>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</si>
  <si>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</si>
  <si>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</si>
  <si>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</si>
  <si>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</si>
  <si>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</si>
  <si>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</si>
  <si>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</si>
  <si>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</si>
  <si>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</si>
  <si>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</si>
  <si>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</si>
  <si>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</si>
  <si>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</si>
  <si>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</si>
  <si>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</si>
  <si>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</si>
  <si>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</si>
  <si>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</si>
  <si>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</si>
  <si>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</si>
  <si>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</si>
  <si>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</si>
  <si>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</si>
  <si>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</si>
  <si>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</si>
  <si>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</si>
  <si>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</si>
  <si>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</si>
  <si>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</si>
  <si>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</si>
  <si>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</si>
  <si>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</si>
  <si>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</si>
  <si>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</si>
  <si>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</si>
  <si>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</si>
  <si>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</si>
  <si>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</si>
  <si>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</si>
  <si>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</si>
  <si>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</si>
  <si>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</si>
  <si>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</si>
  <si>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</si>
  <si>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</si>
  <si>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</si>
  <si>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</si>
  <si>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</si>
  <si>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</si>
  <si>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</si>
  <si>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</si>
  <si>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</si>
  <si>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</si>
  <si>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</si>
  <si>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</si>
  <si>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</si>
  <si>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</si>
  <si>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</si>
  <si>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</si>
  <si>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</si>
  <si>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</si>
  <si>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</si>
  <si>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</si>
  <si>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</si>
  <si>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</si>
  <si>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</si>
  <si>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</si>
  <si>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</si>
  <si>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</si>
  <si>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</si>
  <si>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</si>
  <si>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</si>
  <si>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</si>
  <si>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</si>
  <si>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</si>
  <si>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</si>
  <si>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</si>
  <si>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</si>
  <si>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</si>
  <si>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</si>
  <si>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</si>
  <si>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</si>
  <si>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</si>
  <si>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</si>
  <si>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</si>
  <si>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</si>
  <si>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</si>
  <si>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</si>
  <si>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</si>
  <si>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</si>
  <si>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</si>
  <si>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</si>
  <si>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</si>
  <si>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</si>
  <si>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</si>
  <si>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</si>
  <si>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</si>
  <si>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</si>
  <si>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</si>
  <si>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</si>
  <si>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</si>
  <si>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</si>
  <si>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</si>
  <si>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</si>
  <si>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</si>
  <si>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</si>
  <si>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</si>
  <si>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</si>
  <si>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</si>
  <si>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</si>
  <si>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</si>
  <si>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</si>
  <si>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</si>
  <si>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</si>
  <si>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</si>
  <si>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</si>
  <si>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</si>
  <si>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</si>
  <si>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</si>
  <si>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</si>
  <si>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</si>
  <si>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</si>
  <si>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</si>
  <si>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</si>
  <si>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</si>
  <si>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</si>
  <si>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</si>
  <si>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</si>
  <si>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</si>
  <si>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</si>
  <si>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</si>
  <si>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</si>
  <si>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</si>
  <si>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</si>
  <si>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</si>
  <si>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</si>
  <si>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</si>
  <si>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</si>
  <si>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</si>
  <si>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</si>
  <si>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</si>
  <si>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</si>
  <si>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</si>
  <si>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</si>
  <si>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</si>
  <si>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</si>
  <si>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</si>
  <si>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</si>
  <si>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</si>
  <si>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</si>
  <si>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</si>
  <si>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</si>
  <si>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</si>
  <si>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</si>
  <si>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</si>
  <si>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</si>
  <si>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</si>
  <si>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</si>
  <si>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</si>
  <si>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</si>
  <si>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</si>
  <si>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</si>
  <si>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</si>
  <si>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</si>
  <si>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</si>
  <si>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</si>
  <si>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</si>
  <si>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</si>
  <si>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</si>
  <si>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</si>
  <si>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</si>
  <si>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</si>
  <si>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</si>
  <si>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</si>
  <si>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</si>
  <si>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</si>
  <si>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</si>
  <si>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</si>
  <si>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</si>
  <si>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</si>
  <si>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</si>
  <si>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</si>
  <si>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</si>
  <si>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</si>
  <si>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</si>
  <si>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</si>
  <si>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</si>
  <si>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</si>
  <si>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</si>
  <si>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</si>
  <si>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</si>
  <si>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</si>
  <si>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</si>
  <si>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</si>
  <si>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</si>
  <si>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</si>
  <si>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</si>
  <si>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</si>
  <si>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</si>
  <si>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</si>
  <si>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</si>
  <si>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</si>
  <si>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</si>
  <si>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</si>
  <si>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</si>
  <si>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</si>
  <si>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</si>
  <si>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</si>
  <si>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</si>
  <si>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</si>
  <si>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</si>
  <si>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</si>
  <si>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</si>
  <si>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</si>
  <si>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</si>
  <si>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</si>
  <si>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</si>
  <si>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</si>
  <si>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COUSSANE EN AMONT DE COUBISOU</t>
  </si>
  <si>
    <t>LA COUSSANE</t>
  </si>
  <si>
    <t>05099120</t>
  </si>
  <si>
    <t>18310006400033</t>
  </si>
  <si>
    <t>Agence de l'Eau Adour-Garonne</t>
  </si>
  <si>
    <t>34255833500077</t>
  </si>
  <si>
    <t>AQUASCOP BIOLOGIE site de Monptellier</t>
  </si>
  <si>
    <t>IBMR-20-M56</t>
  </si>
  <si>
    <t>JOYCE LAMBERT, THIBAULT DOUMINGE</t>
  </si>
  <si>
    <t>IBMR standard</t>
  </si>
  <si>
    <t>GAUCHE</t>
  </si>
  <si>
    <t>ETIAGE SEVERE</t>
  </si>
  <si>
    <t>ENSOLEILLE</t>
  </si>
  <si>
    <t>NULLE</t>
  </si>
  <si>
    <t>OUI</t>
  </si>
  <si>
    <t>Coordonnées agence de la limite amont non placées sur le cours d'eau.</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</si>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</sst>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677874</v>
      </c>
      <c r="G10" s="97"/>
      <c r="H10" s="98"/>
    </row>
    <row r="11" spans="1:8" ht="15">
      <c r="A11" s="10" t="s">
        <v>2277</v>
      </c>
      <c r="B11" s="47">
        <v>44021</v>
      </c>
      <c r="D11" s="10" t="s">
        <v>2280</v>
      </c>
      <c r="E11" s="52">
        <v>6387697</v>
      </c>
      <c r="G11" s="97"/>
      <c r="H11" s="98"/>
    </row>
    <row r="12" spans="1:8" ht="15">
      <c r="A12" s="10" t="s">
        <v>2283</v>
      </c>
      <c r="B12" s="52" t="s">
        <v>5294</v>
      </c>
      <c r="D12" s="10" t="s">
        <v>2281</v>
      </c>
      <c r="E12" s="52">
        <v>677857</v>
      </c>
      <c r="G12" s="99"/>
      <c r="H12" s="100"/>
    </row>
    <row r="13" spans="1:5" ht="17.25" customHeight="1" thickBot="1">
      <c r="A13" s="2"/>
      <c r="B13" s="55"/>
      <c r="D13" s="10" t="s">
        <v>2282</v>
      </c>
      <c r="E13" s="52">
        <v>6387609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677874</v>
      </c>
    </row>
    <row r="18" spans="1:3" ht="15">
      <c r="A18" s="111"/>
      <c r="B18" s="49" t="s">
        <v>2267</v>
      </c>
      <c r="C18" s="61">
        <f>E11</f>
        <v>6387697</v>
      </c>
    </row>
    <row r="19" spans="1:2" ht="15">
      <c r="A19" s="3" t="s">
        <v>2063</v>
      </c>
      <c r="B19" s="29">
        <v>410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68</v>
      </c>
      <c r="D35" s="28" t="s">
        <v>2284</v>
      </c>
      <c r="E35" s="32">
        <v>32</v>
      </c>
    </row>
    <row r="36" spans="1:5" s="7" customFormat="1" ht="15" customHeight="1">
      <c r="A36" s="5" t="s">
        <v>2113</v>
      </c>
      <c r="B36" s="30">
        <v>70</v>
      </c>
      <c r="C36" s="6"/>
      <c r="D36" s="8" t="s">
        <v>2112</v>
      </c>
      <c r="E36" s="30">
        <v>30</v>
      </c>
    </row>
    <row r="37" spans="1:5" s="7" customFormat="1" ht="15" customHeight="1">
      <c r="A37" s="5" t="s">
        <v>2111</v>
      </c>
      <c r="B37" s="30">
        <v>4.9</v>
      </c>
      <c r="C37" s="6"/>
      <c r="D37" s="8" t="s">
        <v>2110</v>
      </c>
      <c r="E37" s="30">
        <v>5.4</v>
      </c>
    </row>
    <row r="38" spans="1:5" s="7" customFormat="1" ht="15" customHeight="1">
      <c r="A38" s="5" t="s">
        <v>2115</v>
      </c>
      <c r="B38" s="30">
        <v>2</v>
      </c>
      <c r="C38" s="6"/>
      <c r="D38" s="8" t="s">
        <v>2115</v>
      </c>
      <c r="E38" s="30">
        <v>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1</v>
      </c>
    </row>
    <row r="58" spans="1:5" s="15" customFormat="1" ht="15">
      <c r="A58" s="3" t="s">
        <v>2094</v>
      </c>
      <c r="B58" s="9">
        <v>4</v>
      </c>
      <c r="C58" s="6"/>
      <c r="D58" s="10" t="s">
        <v>2094</v>
      </c>
      <c r="E58" s="9">
        <v>3</v>
      </c>
    </row>
    <row r="59" spans="1:5" s="15" customFormat="1" ht="15">
      <c r="A59" s="3" t="s">
        <v>2093</v>
      </c>
      <c r="B59" s="9">
        <v>1</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v>1</v>
      </c>
    </row>
    <row r="74" spans="1:5" s="15" customFormat="1" ht="15">
      <c r="A74" s="3" t="s">
        <v>2082</v>
      </c>
      <c r="B74" s="9">
        <v>3</v>
      </c>
      <c r="C74" s="6"/>
      <c r="D74" s="10" t="s">
        <v>2082</v>
      </c>
      <c r="E74" s="9">
        <v>5</v>
      </c>
    </row>
    <row r="75" spans="1:5" s="15" customFormat="1" ht="15">
      <c r="A75" s="3" t="s">
        <v>2081</v>
      </c>
      <c r="B75" s="9">
        <v>4</v>
      </c>
      <c r="C75" s="6"/>
      <c r="D75" s="10" t="s">
        <v>2081</v>
      </c>
      <c r="E75" s="9">
        <v>2</v>
      </c>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c r="C84" s="6"/>
      <c r="D84" s="10" t="s">
        <v>2074</v>
      </c>
      <c r="E84" s="9">
        <v>2</v>
      </c>
    </row>
    <row r="85" spans="1:5" s="15" customFormat="1" ht="15">
      <c r="A85" s="3" t="s">
        <v>2073</v>
      </c>
      <c r="B85" s="9"/>
      <c r="C85" s="6"/>
      <c r="D85" s="10" t="s">
        <v>2073</v>
      </c>
      <c r="E85" s="9">
        <v>3</v>
      </c>
    </row>
    <row r="86" spans="1:5" s="15" customFormat="1" ht="15">
      <c r="A86" s="3" t="s">
        <v>2072</v>
      </c>
      <c r="B86" s="9"/>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832</v>
      </c>
      <c r="B97" s="20" t="str">
        <f>IF(A97="NEWCOD",IF(ISBLANK(G97),"renseigner le champ 'Nouveau taxon'",G97),VLOOKUP(A97,'Ref Taxo'!A:B,2,FALSE))</f>
        <v>Heribaudiella</v>
      </c>
      <c r="C97" s="21">
        <f>IF(A97="NEWCOD",IF(ISBLANK(H97),"NoCod",H97),VLOOKUP(A97,'Ref Taxo'!A:D,4,FALSE))</f>
        <v>6196</v>
      </c>
      <c r="D97" s="34">
        <v>1.5</v>
      </c>
      <c r="E97" s="35">
        <v>1.5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0.05</v>
      </c>
      <c r="E100" s="35"/>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0.15</v>
      </c>
      <c r="E103" s="35">
        <v>0.02</v>
      </c>
      <c r="F103" s="35" t="s">
        <v>2290</v>
      </c>
      <c r="G103" s="79"/>
      <c r="H103" s="80"/>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0.3</v>
      </c>
      <c r="E104" s="35"/>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0.01</v>
      </c>
      <c r="E105" s="35">
        <v>0.01</v>
      </c>
      <c r="F105" s="35" t="s">
        <v>5304</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35"/>
      <c r="F106" s="35" t="s">
        <v>2290</v>
      </c>
      <c r="G106" s="79"/>
      <c r="H106" s="80"/>
    </row>
    <row r="107" spans="1:8" ht="15">
      <c r="A107" s="33" t="s">
        <v>775</v>
      </c>
      <c r="B107" s="20" t="str">
        <f>IF(A107="NEWCOD",IF(ISBLANK(G107),"renseigner le champ 'Nouveau taxon'",G107),VLOOKUP(A107,'Ref Taxo'!A:B,2,FALSE))</f>
        <v>Fontinalis squamosa</v>
      </c>
      <c r="C107" s="21">
        <f>IF(A107="NEWCOD",IF(ISBLANK(H107),"NoCod",H107),VLOOKUP(A107,'Ref Taxo'!A:D,4,FALSE))</f>
        <v>1312</v>
      </c>
      <c r="D107" s="34">
        <v>0.5</v>
      </c>
      <c r="E107" s="35">
        <v>1.85</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0.85</v>
      </c>
      <c r="E108" s="35">
        <v>1.25</v>
      </c>
      <c r="F108" s="35" t="s">
        <v>2290</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v>0.01</v>
      </c>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