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917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<sst xmlns="http://schemas.openxmlformats.org/spreadsheetml/2006/main" count="6484" uniqueCount="5305">
  <si>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</si>
  <si>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</si>
  <si>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</si>
  <si>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</si>
  <si>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</si>
  <si>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</si>
  <si>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</si>
  <si>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</si>
  <si>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</si>
  <si>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</si>
  <si>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</si>
  <si>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</si>
  <si>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</si>
  <si>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</si>
  <si>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</si>
  <si>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</si>
  <si>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</si>
  <si>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</si>
  <si>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</si>
  <si>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</si>
  <si>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</si>
  <si>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</si>
  <si>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</si>
  <si>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</si>
  <si>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</si>
  <si>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</si>
  <si>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</si>
  <si>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</si>
  <si>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</si>
  <si>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</si>
  <si>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</si>
  <si>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</si>
  <si>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</si>
  <si>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</si>
  <si>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</si>
  <si>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</si>
  <si>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</si>
  <si>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</si>
  <si>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</si>
  <si>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</si>
  <si>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</si>
  <si>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</si>
  <si>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</si>
  <si>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</si>
  <si>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</si>
  <si>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</si>
  <si>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</si>
  <si>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</si>
  <si>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</si>
  <si>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</si>
  <si>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</si>
  <si>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</si>
  <si>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</si>
  <si>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</si>
  <si>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</si>
  <si>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</si>
  <si>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</si>
  <si>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</si>
  <si>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</si>
  <si>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</si>
  <si>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</si>
  <si>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</si>
  <si>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</si>
  <si>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</si>
  <si>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</si>
  <si>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</si>
  <si>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</si>
  <si>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</si>
  <si>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</si>
  <si>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</si>
  <si>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</si>
  <si>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</si>
  <si>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</si>
  <si>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</si>
  <si>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</si>
  <si>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</si>
  <si>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</si>
  <si>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</si>
  <si>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</si>
  <si>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</si>
  <si>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</si>
  <si>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</si>
  <si>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</si>
  <si>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</si>
  <si>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</si>
  <si>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</si>
  <si>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</si>
  <si>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</si>
  <si>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</si>
  <si>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</si>
  <si>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</si>
  <si>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</si>
  <si>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</si>
  <si>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</si>
  <si>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</si>
  <si>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</si>
  <si>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</si>
  <si>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</si>
  <si>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</si>
  <si>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</si>
  <si>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</si>
  <si>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</si>
  <si>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</si>
  <si>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</si>
  <si>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</si>
  <si>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</si>
  <si>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</si>
  <si>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</si>
  <si>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</si>
  <si>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</si>
  <si>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</si>
  <si>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</si>
  <si>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</si>
  <si>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</si>
  <si>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</si>
  <si>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</si>
  <si>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</si>
  <si>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</si>
  <si>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</si>
  <si>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</si>
  <si>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</si>
  <si>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</si>
  <si>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</si>
  <si>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</si>
  <si>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</si>
  <si>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</si>
  <si>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</si>
  <si>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</si>
  <si>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</si>
  <si>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</si>
  <si>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</si>
  <si>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</si>
  <si>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</si>
  <si>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</si>
  <si>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</si>
  <si>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</si>
  <si>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</si>
  <si>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</si>
  <si>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</si>
  <si>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</si>
  <si>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</si>
  <si>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</si>
  <si>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</si>
  <si>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</si>
  <si>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</si>
  <si>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</si>
  <si>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</si>
  <si>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</si>
  <si>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</si>
  <si>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</si>
  <si>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</si>
  <si>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</si>
  <si>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</si>
  <si>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</si>
  <si>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</si>
  <si>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</si>
  <si>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</si>
  <si>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</si>
  <si>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</si>
  <si>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</si>
  <si>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</si>
  <si>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</si>
  <si>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</si>
  <si>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</si>
  <si>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</si>
  <si>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</si>
  <si>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</si>
  <si>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</si>
  <si>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</si>
  <si>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</si>
  <si>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</si>
  <si>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</si>
  <si>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</si>
  <si>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</si>
  <si>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</si>
  <si>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</si>
  <si>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</si>
  <si>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</si>
  <si>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</si>
  <si>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</si>
  <si>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</si>
  <si>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</si>
  <si>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</si>
  <si>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</si>
  <si>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</si>
  <si>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</si>
  <si>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</si>
  <si>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</si>
  <si>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</si>
  <si>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</si>
  <si>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</si>
  <si>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</si>
  <si>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</si>
  <si>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</si>
  <si>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</si>
  <si>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</si>
  <si>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</si>
  <si>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</si>
  <si>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</si>
  <si>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</si>
  <si>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</si>
  <si>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</si>
  <si>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</si>
  <si>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</si>
  <si>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</si>
  <si>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</si>
  <si>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</si>
  <si>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</si>
  <si>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</si>
  <si>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</si>
  <si>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</si>
  <si>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</si>
  <si>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</si>
  <si>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</si>
  <si>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</si>
  <si>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</si>
  <si>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</si>
  <si>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</si>
  <si>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</si>
  <si>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</si>
  <si>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</si>
  <si>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</si>
  <si>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</si>
  <si>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</si>
  <si>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</si>
  <si>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</si>
  <si>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</si>
  <si>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</si>
  <si>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</si>
  <si>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</si>
  <si>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</si>
  <si>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</si>
  <si>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</si>
  <si>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</si>
  <si>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</si>
  <si>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</si>
  <si>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</si>
  <si>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</si>
  <si>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</si>
  <si>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</si>
  <si>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</si>
  <si>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</si>
  <si>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</si>
  <si>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</si>
  <si>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</si>
  <si>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</si>
  <si>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</si>
  <si>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</si>
  <si>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</si>
  <si>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</si>
  <si>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</si>
  <si>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</si>
  <si>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</si>
  <si>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</si>
  <si>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</si>
  <si>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</si>
  <si>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</si>
  <si>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</si>
  <si>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</si>
  <si>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</si>
  <si>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</si>
  <si>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</si>
  <si>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</si>
  <si>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</si>
  <si>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</si>
  <si>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</si>
  <si>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</si>
  <si>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</si>
  <si>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</si>
  <si>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</si>
  <si>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</si>
  <si>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</si>
  <si>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</si>
  <si>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</si>
  <si>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</si>
  <si>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</si>
  <si>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</si>
  <si>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</si>
  <si>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</si>
  <si>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</si>
  <si>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</si>
  <si>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</si>
  <si>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</si>
  <si>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</si>
  <si>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</si>
  <si>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</si>
  <si>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</si>
  <si>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</si>
  <si>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</si>
  <si>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</si>
  <si>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</si>
  <si>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</si>
  <si>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</si>
  <si>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</si>
  <si>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</si>
  <si>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</si>
  <si>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</si>
  <si>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</si>
  <si>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</si>
  <si>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</si>
  <si>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</si>
  <si>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</si>
  <si>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</si>
  <si>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</si>
  <si>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</si>
  <si>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</si>
  <si>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</si>
  <si>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</si>
  <si>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</si>
  <si>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</si>
  <si>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</si>
  <si>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</si>
  <si>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</si>
  <si>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</si>
  <si>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</si>
  <si>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</si>
  <si>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</si>
  <si>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</si>
  <si>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</si>
  <si>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</si>
  <si>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</si>
  <si>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</si>
  <si>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</si>
  <si>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</si>
  <si>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</si>
  <si>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</si>
  <si>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</si>
  <si>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</si>
  <si>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</si>
  <si>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</si>
  <si>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</si>
  <si>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</si>
  <si>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</si>
  <si>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</si>
  <si>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</si>
  <si>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</si>
  <si>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</si>
  <si>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</si>
  <si>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</si>
  <si>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</si>
  <si>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</si>
  <si>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</si>
  <si>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</si>
  <si>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</si>
  <si>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</si>
  <si>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</si>
  <si>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</si>
  <si>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</si>
  <si>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</si>
  <si>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</si>
  <si>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</si>
  <si>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</si>
  <si>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</si>
  <si>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</si>
  <si>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</si>
  <si>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</si>
  <si>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</si>
  <si>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</si>
  <si>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</si>
  <si>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</si>
  <si>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</si>
  <si>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</si>
  <si>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</si>
  <si>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</si>
  <si>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</si>
  <si>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</si>
  <si>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</si>
  <si>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</si>
  <si>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</si>
  <si>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</si>
  <si>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</si>
  <si>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</si>
  <si>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</si>
  <si>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</si>
  <si>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</si>
  <si>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</si>
  <si>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</si>
  <si>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</si>
  <si>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</si>
  <si>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</si>
  <si>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</si>
  <si>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</si>
  <si>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</si>
  <si>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</si>
  <si>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</si>
  <si>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</si>
  <si>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</si>
  <si>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</si>
  <si>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</si>
  <si>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</si>
  <si>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</si>
  <si>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</si>
  <si>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</si>
  <si>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</si>
  <si>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</si>
  <si>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</si>
  <si>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</si>
  <si>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</si>
  <si>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</si>
  <si>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</si>
  <si>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</si>
  <si>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</si>
  <si>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</si>
  <si>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</si>
  <si>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</si>
  <si>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</si>
  <si>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</si>
  <si>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</si>
  <si>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</si>
  <si>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</si>
  <si>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</si>
  <si>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</si>
  <si>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</si>
  <si>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</si>
  <si>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</si>
  <si>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</si>
  <si>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</si>
  <si>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</si>
  <si>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</si>
  <si>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</si>
  <si>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</si>
  <si>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</si>
  <si>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</si>
  <si>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</si>
  <si>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</si>
  <si>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</si>
  <si>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</si>
  <si>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</si>
  <si>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</si>
  <si>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</si>
  <si>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</si>
  <si>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</si>
  <si>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</si>
  <si>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</si>
  <si>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</si>
  <si>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</si>
  <si>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</si>
  <si>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</si>
  <si>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</si>
  <si>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</si>
  <si>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</si>
  <si>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</si>
  <si>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</si>
  <si>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</si>
  <si>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</si>
  <si>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</si>
  <si>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</si>
  <si>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</si>
  <si>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</si>
  <si>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</si>
  <si>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</si>
  <si>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</si>
  <si>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</si>
  <si>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</si>
  <si>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</si>
  <si>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</si>
  <si>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</si>
  <si>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</si>
  <si>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</si>
  <si>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</si>
  <si>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</si>
  <si>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</si>
  <si>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</si>
  <si>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</si>
  <si>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</si>
  <si>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</si>
  <si>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</si>
  <si>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</si>
  <si>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</si>
  <si>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</si>
  <si>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</si>
  <si>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</si>
  <si>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</si>
  <si>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</si>
  <si>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</si>
  <si>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</si>
  <si>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</si>
  <si>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</si>
  <si>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</si>
  <si>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</si>
  <si>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</si>
  <si>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</si>
  <si>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</si>
  <si>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</si>
  <si>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</si>
  <si>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</si>
  <si>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</si>
  <si>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</si>
  <si>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</si>
  <si>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</si>
  <si>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</si>
  <si>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</si>
  <si>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</si>
  <si>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</si>
  <si>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</si>
  <si>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</si>
  <si>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</si>
  <si>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</si>
  <si>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</si>
  <si>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</si>
  <si>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</si>
  <si>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</si>
  <si>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</si>
  <si>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</si>
  <si>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</si>
  <si>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</si>
  <si>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</si>
  <si>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</si>
  <si>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</si>
  <si>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</si>
  <si>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</si>
  <si>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</si>
  <si>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</si>
  <si>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</si>
  <si>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</si>
  <si>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</si>
  <si>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</si>
  <si>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</si>
  <si>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</si>
  <si>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</si>
  <si>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</si>
  <si>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</si>
  <si>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</si>
  <si>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</si>
  <si>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</si>
  <si>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</si>
  <si>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</si>
  <si>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</si>
  <si>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</si>
  <si>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</si>
  <si>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</si>
  <si>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</si>
  <si>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</si>
  <si>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</si>
  <si>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</si>
  <si>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</si>
  <si>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</si>
  <si>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</si>
  <si>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</si>
  <si>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</si>
  <si>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</si>
  <si>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</si>
  <si>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</si>
  <si>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</si>
  <si>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</si>
  <si>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</si>
  <si>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</si>
  <si>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</si>
  <si>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</si>
  <si>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</si>
  <si>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</si>
  <si>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</si>
  <si>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</si>
  <si>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</si>
  <si>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</si>
  <si>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</si>
  <si>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</si>
  <si>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</si>
  <si>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</si>
  <si>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</si>
  <si>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</si>
  <si>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</si>
  <si>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</si>
  <si>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</si>
  <si>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</si>
  <si>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</si>
  <si>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</si>
  <si>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</si>
  <si>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</si>
  <si>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</si>
  <si>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</si>
  <si>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</si>
  <si>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</si>
  <si>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</si>
  <si>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</si>
  <si>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</si>
  <si>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</si>
  <si>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</si>
  <si>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</si>
  <si>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</si>
  <si>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</si>
  <si>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</si>
  <si>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</si>
  <si>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</si>
  <si>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</si>
  <si>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</si>
  <si>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</si>
  <si>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</si>
  <si>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</si>
  <si>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</si>
  <si>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</si>
  <si>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</si>
  <si>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</si>
  <si>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</si>
  <si>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</si>
  <si>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</si>
  <si>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</si>
  <si>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</si>
  <si>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</si>
  <si>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</si>
  <si>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</si>
  <si>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</si>
  <si>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</si>
  <si>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</si>
  <si>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</si>
  <si>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</si>
  <si>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</si>
  <si>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</si>
  <si>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</si>
  <si>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</si>
  <si>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</si>
  <si>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</si>
  <si>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</si>
  <si>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</si>
  <si>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</si>
  <si>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</si>
  <si>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</si>
  <si>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</si>
  <si>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</si>
  <si>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</si>
  <si>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</si>
  <si>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</si>
  <si>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</si>
  <si>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</si>
  <si>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</si>
  <si>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</si>
  <si>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</si>
  <si>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</si>
  <si>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</si>
  <si>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</si>
  <si>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</si>
  <si>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</si>
  <si>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</si>
  <si>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</si>
  <si>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</si>
  <si>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</si>
  <si>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</si>
  <si>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</si>
  <si>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</si>
  <si>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</si>
  <si>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</si>
  <si>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</si>
  <si>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</si>
  <si>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</si>
  <si>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</si>
  <si>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</si>
  <si>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</si>
  <si>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</si>
  <si>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</si>
  <si>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</si>
  <si>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</si>
  <si>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</si>
  <si>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</si>
  <si>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</si>
  <si>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</si>
  <si>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</si>
  <si>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</si>
  <si>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</si>
  <si>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</si>
  <si>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</si>
  <si>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</si>
  <si>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</si>
  <si>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</si>
  <si>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</si>
  <si>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</si>
  <si>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</si>
  <si>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</si>
  <si>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</si>
  <si>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</si>
  <si>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</si>
  <si>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</si>
  <si>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</si>
  <si>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</si>
  <si>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</si>
  <si>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</si>
  <si>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</si>
  <si>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</si>
  <si>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</si>
  <si>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</si>
  <si>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</si>
  <si>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</si>
  <si>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</si>
  <si>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</si>
  <si>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</si>
  <si>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</si>
  <si>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</si>
  <si>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</si>
  <si>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</si>
  <si>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</si>
  <si>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</si>
  <si>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</si>
  <si>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</si>
  <si>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</si>
  <si>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</si>
  <si>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</si>
  <si>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</si>
  <si>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</si>
  <si>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</si>
  <si>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</si>
  <si>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</si>
  <si>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</si>
  <si>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</si>
  <si>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</si>
  <si>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</si>
  <si>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</si>
  <si>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</si>
  <si>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</si>
  <si>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</si>
  <si>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</si>
  <si>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</si>
  <si>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</si>
  <si>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</si>
  <si>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</si>
  <si>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</si>
  <si>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</si>
  <si>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</si>
  <si>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</si>
  <si>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</si>
  <si>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</si>
  <si>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</si>
  <si>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</si>
  <si>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</si>
  <si>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</si>
  <si>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</si>
  <si>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</si>
  <si>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</si>
  <si>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</si>
  <si>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</si>
  <si>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</si>
  <si>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</si>
  <si>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</si>
  <si>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</si>
  <si>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</si>
  <si>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</si>
  <si>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</si>
  <si>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</si>
  <si>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</si>
  <si>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</si>
  <si>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</si>
  <si>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</si>
  <si>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</si>
  <si>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</si>
  <si>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</si>
  <si>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</si>
  <si>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</si>
  <si>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</si>
  <si>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</si>
  <si>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</si>
  <si>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</si>
  <si>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</si>
  <si>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</si>
  <si>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</si>
  <si>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</si>
  <si>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</si>
  <si>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</si>
  <si>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</si>
  <si>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</si>
  <si>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</si>
  <si>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</si>
  <si>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</si>
  <si>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</si>
  <si>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</si>
  <si>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</si>
  <si>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</si>
  <si>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</si>
  <si>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</si>
  <si>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</si>
  <si>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</si>
  <si>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</si>
  <si>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</si>
  <si>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</si>
  <si>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</si>
  <si>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</si>
  <si>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</si>
  <si>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</si>
  <si>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</si>
  <si>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</si>
  <si>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</si>
  <si>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</si>
  <si>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</si>
  <si>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</si>
  <si>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</si>
  <si>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</si>
  <si>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</si>
  <si>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</si>
  <si>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</si>
  <si>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</si>
  <si>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</si>
  <si>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</si>
  <si>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</si>
  <si>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</si>
  <si>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</si>
  <si>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</si>
  <si>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</si>
  <si>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</si>
  <si>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</si>
  <si>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</si>
  <si>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</si>
  <si>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</si>
  <si>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</si>
  <si>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</si>
  <si>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</si>
  <si>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</si>
  <si>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</si>
  <si>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</si>
  <si>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</si>
  <si>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</si>
  <si>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</si>
  <si>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</si>
  <si>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</si>
  <si>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</si>
  <si>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</si>
  <si>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</si>
  <si>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</si>
  <si>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</si>
  <si>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</si>
  <si>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</si>
  <si>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</si>
  <si>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</si>
  <si>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</si>
  <si>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</si>
  <si>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</si>
  <si>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</si>
  <si>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</si>
  <si>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</si>
  <si>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</si>
  <si>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</si>
  <si>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</si>
  <si>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</si>
  <si>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</si>
  <si>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</si>
  <si>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</si>
  <si>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</si>
  <si>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</si>
  <si>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</si>
  <si>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</si>
  <si>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</si>
  <si>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</si>
  <si>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</si>
  <si>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</si>
  <si>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</si>
  <si>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</si>
  <si>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</si>
  <si>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</si>
  <si>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</si>
  <si>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</si>
  <si>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</si>
  <si>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</si>
  <si>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</si>
  <si>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</si>
  <si>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</si>
  <si>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</si>
  <si>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</si>
  <si>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</si>
  <si>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</si>
  <si>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</si>
  <si>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</si>
  <si>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</si>
  <si>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</si>
  <si>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</si>
  <si>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</si>
  <si>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</si>
  <si>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</si>
  <si>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</si>
  <si>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</si>
  <si>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</si>
  <si>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</si>
  <si>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</si>
  <si>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</si>
  <si>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</si>
  <si>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</si>
  <si>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</si>
  <si>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</si>
  <si>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</si>
  <si>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</si>
  <si>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</si>
  <si>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</si>
  <si>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</si>
  <si>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</si>
  <si>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</si>
  <si>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</si>
  <si>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</si>
  <si>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</si>
  <si>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</si>
  <si>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</si>
  <si>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</si>
  <si>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</si>
  <si>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</si>
  <si>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</si>
  <si>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</si>
  <si>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</si>
  <si>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</si>
  <si>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</si>
  <si>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</si>
  <si>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</si>
  <si>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</si>
  <si>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</si>
  <si>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</si>
  <si>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</si>
  <si>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</si>
  <si>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</si>
  <si>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</si>
  <si>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</si>
  <si>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</si>
  <si>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</si>
  <si>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</si>
  <si>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</si>
  <si>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</si>
  <si>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</si>
  <si>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</si>
  <si>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</si>
  <si>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</si>
  <si>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</si>
  <si>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</si>
  <si>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</si>
  <si>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</si>
  <si>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</si>
  <si>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</si>
  <si>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</si>
  <si>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</si>
  <si>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</si>
  <si>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</si>
  <si>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</si>
  <si>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</si>
  <si>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</si>
  <si>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</si>
  <si>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</si>
  <si>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</si>
  <si>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</si>
  <si>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</si>
  <si>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</si>
  <si>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</si>
  <si>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</si>
  <si>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</si>
  <si>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</si>
  <si>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</si>
  <si>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</si>
  <si>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</si>
  <si>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</si>
  <si>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</si>
  <si>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</si>
  <si>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</si>
  <si>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</si>
  <si>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</si>
  <si>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</si>
  <si>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</si>
  <si>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</si>
  <si>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</si>
  <si>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</si>
  <si>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</si>
  <si>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</si>
  <si>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</si>
  <si>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</si>
  <si>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</si>
  <si>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</si>
  <si>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</si>
  <si>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</si>
  <si>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</si>
  <si>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</si>
  <si>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</si>
  <si>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</si>
  <si>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</si>
  <si>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</si>
  <si>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</si>
  <si>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</si>
  <si>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</si>
  <si>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</si>
  <si>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</si>
  <si>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</si>
  <si>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</si>
  <si>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</si>
  <si>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</si>
  <si>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</si>
  <si>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</si>
  <si>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</si>
  <si>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</si>
  <si>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</si>
  <si>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</si>
  <si>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</si>
  <si>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</si>
  <si>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</si>
  <si>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</si>
  <si>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</si>
  <si>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</si>
  <si>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</si>
  <si>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</si>
  <si>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</si>
  <si>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</si>
  <si>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</si>
  <si>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</si>
  <si>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</si>
  <si>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</si>
  <si>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</si>
  <si>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</si>
  <si>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</si>
  <si>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</si>
  <si>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</si>
  <si>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</si>
  <si>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</si>
  <si>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</si>
  <si>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</si>
  <si>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</si>
  <si>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</si>
  <si>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</si>
  <si>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</si>
  <si>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</si>
  <si>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</si>
  <si>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</si>
  <si>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</si>
  <si>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</si>
  <si>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</si>
  <si>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</si>
  <si>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</si>
  <si>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</si>
  <si>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</si>
  <si>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</si>
  <si>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</si>
  <si>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</si>
  <si>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</si>
  <si>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</si>
  <si>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</si>
  <si>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</si>
  <si>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</si>
  <si>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</si>
  <si>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</si>
  <si>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</si>
  <si>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</si>
  <si>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</si>
  <si>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</si>
  <si>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</si>
  <si>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</si>
  <si>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</si>
  <si>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</si>
  <si>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</si>
  <si>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</si>
  <si>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</si>
  <si>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</si>
  <si>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</si>
  <si>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</si>
  <si>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</si>
  <si>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</si>
  <si>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</si>
  <si>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</si>
  <si>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</si>
  <si>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</si>
  <si>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</si>
  <si>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</si>
  <si>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</si>
  <si>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</si>
  <si>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</si>
  <si>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</si>
  <si>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</si>
  <si>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</si>
  <si>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</si>
  <si>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</si>
  <si>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</si>
  <si>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</si>
  <si>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</si>
  <si>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</si>
  <si>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</si>
  <si>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</si>
  <si>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</si>
  <si>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</si>
  <si>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</si>
  <si>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</si>
  <si>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</si>
  <si>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</si>
  <si>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</si>
  <si>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</si>
  <si>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</si>
  <si>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</si>
  <si>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</si>
  <si>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</si>
  <si>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</si>
  <si>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</si>
  <si>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</si>
  <si>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</si>
  <si>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</si>
  <si>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</si>
  <si>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</si>
  <si>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</si>
  <si>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</si>
  <si>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</si>
  <si>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</si>
  <si>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</si>
  <si>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</si>
  <si>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</si>
  <si>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</si>
  <si>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</si>
  <si>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</si>
  <si>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</si>
  <si>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</si>
  <si>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</si>
  <si>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</si>
  <si>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</si>
  <si>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</si>
  <si>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</si>
  <si>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</si>
  <si>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</si>
  <si>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</si>
  <si>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</si>
  <si>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</si>
  <si>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</si>
  <si>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</si>
  <si>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</si>
  <si>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</si>
  <si>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</si>
  <si>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</si>
  <si>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</si>
  <si>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</si>
  <si>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</si>
  <si>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</si>
  <si>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</si>
  <si>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</si>
  <si>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</si>
  <si>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</si>
  <si>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</si>
  <si>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</si>
  <si>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</si>
  <si>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</si>
  <si>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</si>
  <si>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</si>
  <si>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</si>
  <si>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</si>
  <si>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</si>
  <si>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</si>
  <si>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</si>
  <si>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</si>
  <si>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</si>
  <si>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</si>
  <si>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</si>
  <si>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</si>
  <si>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</si>
  <si>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</si>
  <si>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</si>
  <si>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</si>
  <si>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</si>
  <si>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</si>
  <si>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</si>
  <si>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</si>
  <si>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</si>
  <si>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</si>
  <si>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</si>
  <si>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</si>
  <si>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</si>
  <si>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</si>
  <si>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</si>
  <si>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</si>
  <si>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</si>
  <si>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</si>
  <si>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</si>
  <si>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</si>
  <si>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</si>
  <si>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</si>
  <si>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</si>
  <si>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</si>
  <si>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</si>
  <si>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</si>
  <si>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</si>
  <si>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</si>
  <si>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</si>
  <si>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</si>
  <si>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</si>
  <si>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</si>
  <si>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</si>
  <si>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</si>
  <si>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</si>
  <si>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</si>
  <si>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</si>
  <si>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</si>
  <si>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</si>
  <si>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</si>
  <si>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</si>
  <si>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</si>
  <si>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</si>
  <si>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</si>
  <si>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</si>
  <si>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</si>
  <si>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</si>
  <si>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</si>
  <si>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</si>
  <si>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</si>
  <si>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</si>
  <si>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</si>
  <si>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</si>
  <si>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</si>
  <si>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</si>
  <si>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</si>
  <si>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</si>
  <si>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</si>
  <si>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</si>
  <si>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</si>
  <si>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</si>
  <si>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</si>
  <si>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</si>
  <si>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</si>
  <si>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</si>
  <si>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</si>
  <si>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</si>
  <si>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</si>
  <si>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</si>
  <si>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</si>
  <si>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</si>
  <si>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</si>
  <si>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</si>
  <si>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</si>
  <si>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</si>
  <si>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</si>
  <si>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</si>
  <si>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</si>
  <si>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</si>
  <si>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</si>
  <si>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</si>
  <si>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</si>
  <si>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</si>
  <si>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</si>
  <si>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</si>
  <si>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</si>
  <si>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</si>
  <si>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</si>
  <si>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</si>
  <si>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</si>
  <si>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</si>
  <si>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</si>
  <si>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</si>
  <si>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</si>
  <si>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</si>
  <si>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</si>
  <si>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</si>
  <si>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</si>
  <si>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</si>
  <si>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</si>
  <si>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</si>
  <si>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</si>
  <si>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</si>
  <si>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</si>
  <si>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</si>
  <si>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</si>
  <si>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</si>
  <si>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</si>
  <si>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</si>
  <si>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</si>
  <si>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</si>
  <si>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</si>
  <si>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</si>
  <si>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</si>
  <si>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</si>
  <si>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</si>
  <si>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</si>
  <si>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</si>
  <si>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</si>
  <si>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</si>
  <si>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</si>
  <si>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</si>
  <si>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</si>
  <si>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</si>
  <si>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</si>
  <si>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</si>
  <si>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</si>
  <si>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</si>
  <si>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</si>
  <si>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</si>
  <si>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</si>
  <si>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</si>
  <si>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</si>
  <si>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</si>
  <si>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</si>
  <si>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</si>
  <si>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</si>
  <si>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</si>
  <si>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</si>
  <si>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</si>
  <si>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</si>
  <si>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</si>
  <si>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</si>
  <si>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</si>
  <si>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</si>
  <si>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</si>
  <si>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</si>
  <si>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</si>
  <si>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</si>
  <si>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</si>
  <si>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</si>
  <si>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</si>
  <si>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</si>
  <si>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</si>
  <si>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</si>
  <si>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</si>
  <si>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</si>
  <si>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</si>
  <si>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</si>
  <si>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</si>
  <si>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</si>
  <si>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</si>
  <si>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</si>
  <si>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</si>
  <si>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</si>
  <si>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</si>
  <si>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</si>
  <si>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</si>
  <si>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</si>
  <si>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</si>
  <si>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</si>
  <si>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</si>
  <si>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</si>
  <si>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</si>
  <si>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</si>
  <si>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</si>
  <si>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</si>
  <si>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</si>
  <si>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</si>
  <si>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</si>
  <si>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</si>
  <si>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</si>
  <si>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</si>
  <si>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</si>
  <si>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</si>
  <si>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</si>
  <si>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</si>
  <si>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</si>
  <si>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</si>
  <si>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</si>
  <si>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</si>
  <si>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</si>
  <si>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</si>
  <si>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</si>
  <si>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</si>
  <si>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</si>
  <si>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</si>
  <si>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</si>
  <si>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</si>
  <si>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</si>
  <si>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</si>
  <si>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</si>
  <si>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</si>
  <si>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</si>
  <si>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</si>
  <si>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</si>
  <si>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</si>
  <si>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</si>
  <si>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</si>
  <si>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</si>
  <si>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</si>
  <si>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</si>
  <si>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</si>
  <si>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</si>
  <si>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</si>
  <si>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</si>
  <si>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</si>
  <si>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</si>
  <si>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</si>
  <si>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</si>
  <si>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</si>
  <si>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</si>
  <si>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</si>
  <si>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</si>
  <si>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</si>
  <si>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</si>
  <si>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</si>
  <si>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</si>
  <si>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</si>
  <si>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</si>
  <si>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</si>
  <si>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</si>
  <si>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</si>
  <si>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</si>
  <si>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</si>
  <si>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</si>
  <si>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</si>
  <si>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</si>
  <si>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</si>
  <si>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</si>
  <si>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</si>
  <si>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</si>
  <si>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</si>
  <si>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</si>
  <si>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</si>
  <si>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</si>
  <si>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</si>
  <si>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</si>
  <si>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</si>
  <si>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</si>
  <si>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</si>
  <si>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</si>
  <si>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</si>
  <si>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</si>
  <si>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</si>
  <si>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</si>
  <si>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</si>
  <si>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</si>
  <si>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</si>
  <si>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</si>
  <si>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</si>
  <si>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</si>
  <si>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</si>
  <si>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</si>
  <si>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</si>
  <si>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</si>
  <si>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</si>
  <si>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</si>
  <si>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</si>
  <si>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</si>
  <si>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</si>
  <si>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</si>
  <si>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</si>
  <si>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</si>
  <si>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</si>
  <si>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</si>
  <si>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</si>
  <si>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</si>
  <si>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</si>
  <si>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</si>
  <si>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</si>
  <si>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</si>
  <si>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</si>
  <si>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</si>
  <si>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</si>
  <si>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</si>
  <si>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</si>
  <si>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</si>
  <si>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</si>
  <si>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</si>
  <si>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</si>
  <si>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</si>
  <si>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</si>
  <si>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</si>
  <si>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</si>
  <si>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</si>
  <si>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</si>
  <si>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</si>
  <si>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</si>
  <si>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</si>
  <si>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</si>
  <si>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</si>
  <si>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</si>
  <si>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</si>
  <si>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</si>
  <si>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</si>
  <si>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</si>
  <si>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</si>
  <si>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</si>
  <si>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</si>
  <si>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</si>
  <si>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</si>
  <si>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</si>
  <si>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</si>
  <si>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</si>
  <si>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</si>
  <si>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</si>
  <si>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</si>
  <si>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</si>
  <si>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</si>
  <si>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</si>
  <si>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</si>
  <si>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</si>
  <si>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</si>
  <si>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</si>
  <si>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</si>
  <si>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</si>
  <si>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</si>
  <si>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</si>
  <si>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</si>
  <si>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</si>
  <si>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</si>
  <si>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</si>
  <si>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</si>
  <si>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</si>
  <si>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</si>
  <si>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</si>
  <si>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</si>
  <si>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</si>
  <si>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</si>
  <si>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</si>
  <si>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</si>
  <si>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</si>
  <si>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</si>
  <si>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</si>
  <si>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</si>
  <si>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</si>
  <si>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</si>
  <si>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</si>
  <si>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</si>
  <si>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</si>
  <si>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</si>
  <si>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</si>
  <si>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</si>
  <si>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</si>
  <si>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</si>
  <si>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</si>
  <si>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</si>
  <si>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</si>
  <si>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</si>
  <si>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</si>
  <si>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</si>
  <si>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</si>
  <si>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</si>
  <si>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</si>
  <si>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</si>
  <si>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</si>
  <si>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</si>
  <si>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</si>
  <si>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</si>
  <si>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</si>
  <si>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</si>
  <si>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</si>
  <si>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</si>
  <si>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</si>
  <si>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</si>
  <si>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</si>
  <si>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</si>
  <si>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</si>
  <si>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</si>
  <si>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</si>
  <si>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</si>
  <si>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</si>
  <si>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</si>
  <si>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</si>
  <si>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</si>
  <si>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</si>
  <si>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</si>
  <si>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</si>
  <si>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</si>
  <si>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</si>
  <si>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</si>
  <si>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</si>
  <si>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</si>
  <si>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</si>
  <si>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</si>
  <si>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</si>
  <si>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</si>
  <si>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</si>
  <si>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</si>
  <si>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</si>
  <si>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</si>
  <si>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</si>
  <si>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</si>
  <si>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</si>
  <si>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</si>
  <si>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</si>
  <si>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</si>
  <si>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</si>
  <si>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</si>
  <si>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</si>
  <si>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</si>
  <si>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</si>
  <si>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</si>
  <si>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</si>
  <si>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</si>
  <si>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</si>
  <si>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</si>
  <si>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</si>
  <si>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</si>
  <si>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</si>
  <si>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</si>
  <si>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</si>
  <si>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</si>
  <si>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</si>
  <si>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</si>
  <si>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</si>
  <si>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</si>
  <si>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</si>
  <si>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</si>
  <si>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</si>
  <si>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</si>
  <si>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</si>
  <si>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</si>
  <si>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</si>
  <si>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</si>
  <si>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</si>
  <si>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</si>
  <si>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</si>
  <si>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</si>
  <si>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</si>
  <si>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</si>
  <si>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</si>
  <si>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</si>
  <si>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</si>
  <si>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</si>
  <si>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</si>
  <si>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</si>
  <si>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</si>
  <si>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</si>
  <si>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</si>
  <si>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</si>
  <si>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</si>
  <si>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</si>
  <si>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</si>
  <si>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</si>
  <si>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</si>
  <si>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</si>
  <si>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</si>
  <si>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</si>
  <si>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</si>
  <si>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</si>
  <si>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</si>
  <si>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</si>
  <si>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</si>
  <si>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</si>
  <si>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</si>
  <si>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</si>
  <si>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</si>
  <si>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</si>
  <si>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</si>
  <si>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</si>
  <si>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</si>
  <si>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</si>
  <si>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</si>
  <si>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</si>
  <si>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</si>
  <si>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</si>
  <si>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</si>
  <si>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</si>
  <si>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</si>
  <si>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</si>
  <si>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</si>
  <si>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</si>
  <si>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</si>
  <si>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</si>
  <si>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</si>
  <si>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</si>
  <si>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</si>
  <si>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</si>
  <si>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</si>
  <si>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</si>
  <si>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</si>
  <si>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</si>
  <si>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</si>
  <si>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</si>
  <si>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</si>
  <si>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</si>
  <si>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</si>
  <si>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</si>
  <si>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</si>
  <si>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</si>
  <si>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</si>
  <si>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</si>
  <si>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</si>
  <si>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</si>
  <si>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</si>
  <si>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</si>
  <si>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</si>
  <si>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</si>
  <si>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</si>
  <si>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</si>
  <si>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</si>
  <si>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</si>
  <si>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</si>
  <si>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</si>
  <si>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</si>
  <si>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</si>
  <si>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</si>
  <si>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</si>
  <si>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</si>
  <si>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</si>
  <si>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</si>
  <si>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</si>
  <si>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</si>
  <si>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</si>
  <si>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</si>
  <si>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</si>
  <si>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</si>
  <si>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</si>
  <si>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</si>
  <si>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</si>
  <si>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</si>
  <si>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</si>
  <si>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</si>
  <si>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</si>
  <si>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</si>
  <si>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</si>
  <si>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</si>
  <si>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</si>
  <si>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</si>
  <si>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</si>
  <si>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</si>
  <si>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</si>
  <si>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</si>
  <si>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</si>
  <si>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</si>
  <si>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</si>
  <si>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</si>
  <si>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</si>
  <si>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</si>
  <si>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</si>
  <si>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</si>
  <si>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</si>
  <si>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</si>
  <si>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</si>
  <si>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</si>
  <si>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</si>
  <si>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</si>
  <si>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</si>
  <si>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</si>
  <si>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</si>
  <si>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</si>
  <si>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</si>
  <si>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</si>
  <si>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</si>
  <si>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</si>
  <si>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</si>
  <si>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</si>
  <si>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</si>
  <si>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</si>
  <si>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</si>
  <si>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</si>
  <si>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</si>
  <si>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</si>
  <si>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</si>
  <si>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</si>
  <si>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</si>
  <si>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</si>
  <si>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</si>
  <si>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</si>
  <si>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</si>
  <si>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</si>
  <si>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</si>
  <si>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</si>
  <si>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</si>
  <si>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</si>
  <si>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</si>
  <si>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</si>
  <si>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</si>
  <si>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</si>
  <si>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</si>
  <si>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</si>
  <si>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</si>
  <si>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</si>
  <si>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</si>
  <si>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</si>
  <si>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</si>
  <si>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</si>
  <si>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</si>
  <si>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</si>
  <si>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</si>
  <si>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</si>
  <si>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</si>
  <si>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</si>
  <si>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</si>
  <si>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</si>
  <si>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</si>
  <si>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</si>
  <si>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</si>
  <si>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</si>
  <si>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</si>
  <si>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</si>
  <si>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</si>
  <si>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</si>
  <si>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</si>
  <si>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</si>
  <si>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</si>
  <si>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</si>
  <si>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</si>
  <si>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</si>
  <si>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</si>
  <si>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</si>
  <si>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</si>
  <si>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</si>
  <si>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</si>
  <si>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</si>
  <si>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</si>
  <si>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</si>
  <si>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</si>
  <si>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</si>
  <si>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</si>
  <si>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</si>
  <si>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</si>
  <si>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</si>
  <si>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</si>
  <si>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</si>
  <si>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</si>
  <si>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</si>
  <si>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</si>
  <si>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</si>
  <si>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</si>
  <si>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</si>
  <si>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</si>
  <si>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</si>
  <si>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</si>
  <si>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</si>
  <si>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</si>
  <si>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</si>
  <si>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</si>
  <si>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</si>
  <si>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</si>
  <si>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</si>
  <si>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</si>
  <si>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</si>
  <si>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</si>
  <si>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</si>
  <si>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</si>
  <si>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</si>
  <si>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</si>
  <si>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</si>
  <si>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</si>
  <si>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</si>
  <si>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</si>
  <si>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</si>
  <si>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</si>
  <si>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</si>
  <si>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</si>
  <si>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</si>
  <si>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</si>
  <si>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</si>
  <si>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</si>
  <si>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</si>
  <si>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</si>
  <si>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</si>
  <si>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</si>
  <si>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</si>
  <si>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</si>
  <si>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</si>
  <si>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</si>
  <si>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</si>
  <si>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</si>
  <si>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</si>
  <si>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</si>
  <si>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</si>
  <si>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</si>
  <si>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</si>
  <si>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</si>
  <si>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</si>
  <si>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</si>
  <si>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</si>
  <si>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</si>
  <si>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</si>
  <si>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</si>
  <si>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</si>
  <si>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</si>
  <si>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</si>
  <si>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</si>
  <si>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</si>
  <si>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</si>
  <si>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</si>
  <si>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</si>
  <si>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</si>
  <si>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</si>
  <si>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</si>
  <si>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</si>
  <si>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</si>
  <si>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</si>
  <si>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</si>
  <si>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</si>
  <si>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</si>
  <si>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</si>
  <si>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</si>
  <si>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</si>
  <si>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</si>
  <si>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</si>
  <si>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</si>
  <si>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</si>
  <si>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</si>
  <si>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</si>
  <si>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</si>
  <si>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</si>
  <si>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</si>
  <si>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</si>
  <si>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</si>
  <si>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</si>
  <si>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</si>
  <si>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</si>
  <si>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</si>
  <si>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</si>
  <si>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</si>
  <si>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</si>
  <si>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</si>
  <si>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</si>
  <si>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</si>
  <si>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</si>
  <si>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</si>
  <si>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</si>
  <si>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</si>
  <si>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</si>
  <si>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</si>
  <si>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</si>
  <si>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</si>
  <si>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</si>
  <si>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</si>
  <si>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</si>
  <si>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</si>
  <si>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</si>
  <si>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</si>
  <si>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</si>
  <si>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</si>
  <si>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</si>
  <si>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</si>
  <si>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</si>
  <si>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</si>
  <si>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</si>
  <si>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</si>
  <si>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</si>
  <si>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</si>
  <si>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</si>
  <si>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</si>
  <si>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</si>
  <si>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</si>
  <si>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</si>
  <si>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</si>
  <si>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</si>
  <si>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</si>
  <si>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</si>
  <si>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</si>
  <si>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</si>
  <si>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</si>
  <si>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</si>
  <si>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</si>
  <si>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</si>
  <si>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</si>
  <si>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</si>
  <si>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</si>
  <si>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</si>
  <si>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</si>
  <si>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</si>
  <si>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</si>
  <si>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</si>
  <si>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</si>
  <si>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</si>
  <si>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</si>
  <si>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</si>
  <si>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</si>
  <si>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</si>
  <si>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</si>
  <si>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</si>
  <si>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</si>
  <si>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</si>
  <si>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</si>
  <si>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</si>
  <si>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</si>
  <si>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</si>
  <si>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</si>
  <si>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</si>
  <si>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</si>
  <si>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</si>
  <si>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</si>
  <si>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</si>
  <si>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</si>
  <si>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</si>
  <si>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</si>
  <si>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</si>
  <si>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</si>
  <si>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</si>
  <si>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</si>
  <si>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</si>
  <si>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</si>
  <si>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</si>
  <si>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</si>
  <si>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</si>
  <si>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</si>
  <si>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</si>
  <si>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</si>
  <si>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</si>
  <si>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</si>
  <si>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</si>
  <si>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</si>
  <si>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</si>
  <si>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</si>
  <si>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</si>
  <si>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</si>
  <si>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</si>
  <si>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</si>
  <si>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</si>
  <si>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</si>
  <si>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</si>
  <si>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</si>
  <si>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</si>
  <si>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</si>
  <si>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</si>
  <si>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</si>
  <si>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</si>
  <si>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</si>
  <si>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</si>
  <si>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</si>
  <si>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</si>
  <si>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</si>
  <si>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</si>
  <si>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</si>
  <si>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</si>
  <si>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</si>
  <si>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</si>
  <si>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</si>
  <si>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</si>
  <si>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</si>
  <si>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</si>
  <si>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</si>
  <si>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</si>
  <si>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</si>
  <si>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</si>
  <si>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</si>
  <si>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</si>
  <si>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</si>
  <si>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</si>
  <si>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</si>
  <si>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</si>
  <si>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</si>
  <si>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</si>
  <si>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</si>
  <si>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</si>
  <si>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</si>
  <si>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</si>
  <si>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</si>
  <si>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</si>
  <si>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</si>
  <si>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</si>
  <si>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</si>
  <si>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</si>
  <si>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</si>
  <si>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</si>
  <si>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</si>
  <si>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</si>
  <si>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</si>
  <si>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</si>
  <si>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</si>
  <si>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</si>
  <si>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</si>
  <si>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</si>
  <si>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</si>
  <si>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</si>
  <si>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</si>
  <si>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</si>
  <si>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</si>
  <si>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</si>
  <si>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</si>
  <si>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</si>
  <si>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</si>
  <si>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</si>
  <si>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</si>
  <si>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</si>
  <si>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</si>
  <si>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</si>
  <si>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</si>
  <si>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</si>
  <si>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</si>
  <si>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</si>
  <si>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</si>
  <si>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</si>
  <si>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</si>
  <si>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</si>
  <si>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</si>
  <si>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</si>
  <si>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</si>
  <si>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</si>
  <si>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</si>
  <si>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</si>
  <si>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</si>
  <si>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</si>
  <si>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</si>
  <si>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</si>
  <si>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</si>
  <si>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</si>
  <si>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</si>
  <si>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</si>
  <si>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</si>
  <si>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</si>
  <si>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</si>
  <si>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</si>
  <si>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</si>
  <si>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</si>
  <si>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</si>
  <si>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</si>
  <si>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</si>
  <si>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</si>
  <si>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</si>
  <si>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</si>
  <si>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</si>
  <si>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</si>
  <si>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</si>
  <si>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</si>
  <si>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</si>
  <si>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</si>
  <si>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</si>
  <si>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</si>
  <si>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</si>
  <si>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</si>
  <si>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</si>
  <si>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</si>
  <si>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</si>
  <si>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</si>
  <si>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</si>
  <si>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</si>
  <si>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</si>
  <si>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</si>
  <si>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</si>
  <si>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</si>
  <si>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</si>
  <si>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</si>
  <si>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</si>
  <si>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</si>
  <si>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</si>
  <si>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</si>
  <si>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</si>
  <si>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</si>
  <si>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</si>
  <si>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</si>
  <si>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</si>
  <si>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</si>
  <si>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</si>
  <si>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</si>
  <si>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</si>
  <si>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</si>
  <si>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</si>
  <si>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</si>
  <si>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</si>
  <si>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</si>
  <si>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</si>
  <si>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</si>
  <si>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</si>
  <si>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</si>
  <si>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</si>
  <si>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</si>
  <si>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</si>
  <si>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</si>
  <si>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</si>
  <si>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</si>
  <si>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</si>
  <si>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</si>
  <si>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</si>
  <si>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</si>
  <si>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</si>
  <si>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</si>
  <si>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</si>
  <si>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</si>
  <si>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</si>
  <si>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</si>
  <si>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</si>
  <si>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</si>
  <si>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</si>
  <si>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</si>
  <si>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</si>
  <si>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</si>
  <si>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</si>
  <si>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</si>
  <si>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</si>
  <si>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</si>
  <si>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</si>
  <si>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</si>
  <si>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</si>
  <si>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</si>
  <si>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</si>
  <si>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</si>
  <si>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</si>
  <si>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</si>
  <si>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</si>
  <si>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</si>
  <si>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</si>
  <si>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</si>
  <si>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</si>
  <si>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</si>
  <si>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</si>
  <si>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</si>
  <si>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</si>
  <si>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</si>
  <si>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</si>
  <si>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</si>
  <si>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</si>
  <si>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</si>
  <si>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</si>
  <si>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</si>
  <si>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</si>
  <si>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</si>
  <si>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</si>
  <si>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</si>
  <si>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</si>
  <si>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</si>
  <si>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</si>
  <si>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</si>
  <si>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</si>
  <si>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</si>
  <si>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</si>
  <si>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</si>
  <si>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</si>
  <si>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</si>
  <si>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</si>
  <si>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</si>
  <si>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</si>
  <si>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</si>
  <si>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</si>
  <si>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</si>
  <si>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</si>
  <si>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</si>
  <si>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</si>
  <si>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</si>
  <si>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</si>
  <si>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</si>
  <si>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</si>
  <si>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</si>
  <si>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</si>
  <si>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</si>
  <si>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</si>
  <si>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</si>
  <si>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</si>
  <si>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</si>
  <si>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</si>
  <si>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</si>
  <si>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</si>
  <si>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</si>
  <si>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</si>
  <si>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</si>
  <si>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</si>
  <si>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</si>
  <si>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</si>
  <si>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</si>
  <si>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</si>
  <si>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</si>
  <si>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</si>
  <si>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</si>
  <si>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</si>
  <si>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</si>
  <si>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</si>
  <si>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</si>
  <si>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</si>
  <si>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</si>
  <si>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</si>
  <si>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</si>
  <si>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</si>
  <si>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</si>
  <si>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</si>
  <si>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</si>
  <si>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</si>
  <si>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</si>
  <si>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</si>
  <si>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</si>
  <si>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</si>
  <si>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</si>
  <si>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</si>
  <si>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</si>
  <si>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</si>
  <si>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</si>
  <si>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</si>
  <si>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</si>
  <si>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</si>
  <si>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</si>
  <si>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</si>
  <si>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</si>
  <si>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</si>
  <si>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</si>
  <si>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</si>
  <si>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</si>
  <si>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</si>
  <si>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</si>
  <si>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</si>
  <si>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</si>
  <si>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</si>
  <si>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</si>
  <si>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</si>
  <si>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</si>
  <si>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</si>
  <si>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</si>
  <si>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</si>
  <si>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</si>
  <si>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</si>
  <si>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</si>
  <si>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</si>
  <si>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</si>
  <si>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</si>
  <si>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</si>
  <si>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</si>
  <si>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</si>
  <si>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</si>
  <si>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</si>
  <si>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</si>
  <si>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</si>
  <si>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</si>
  <si>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</si>
  <si>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</si>
  <si>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</si>
  <si>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</si>
  <si>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</si>
  <si>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</si>
  <si>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</si>
  <si>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</si>
  <si>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</si>
  <si>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</si>
  <si>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</si>
  <si>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</si>
  <si>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</si>
  <si>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</si>
  <si>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</si>
  <si>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</si>
  <si>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</si>
  <si>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</si>
  <si>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</si>
  <si>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</si>
  <si>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</si>
  <si>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</si>
  <si>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</si>
  <si>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</si>
  <si>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</si>
  <si>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</si>
  <si>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</si>
  <si>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</si>
  <si>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</si>
  <si>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</si>
  <si>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</si>
  <si>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</si>
  <si>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</si>
  <si>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</si>
  <si>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</si>
  <si>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</si>
  <si>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</si>
  <si>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</si>
  <si>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</si>
  <si>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</si>
  <si>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</si>
  <si>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</si>
  <si>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</si>
  <si>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</si>
  <si>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</si>
  <si>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</si>
  <si>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</si>
  <si>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</si>
  <si>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</si>
  <si>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</si>
  <si>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</si>
  <si>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</si>
  <si>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</si>
  <si>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</si>
  <si>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</si>
  <si>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</si>
  <si>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</si>
  <si>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</si>
  <si>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</si>
  <si>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</si>
  <si>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</si>
  <si>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</si>
  <si>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</si>
  <si>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</si>
  <si>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</si>
  <si>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</si>
  <si>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</si>
  <si>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</si>
  <si>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</si>
  <si>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</si>
  <si>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</si>
  <si>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</si>
  <si>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</si>
  <si>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</si>
  <si>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</si>
  <si>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</si>
  <si>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</si>
  <si>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</si>
  <si>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</si>
  <si>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</si>
  <si>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</si>
  <si>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</si>
  <si>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</si>
  <si>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</si>
  <si>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</si>
  <si>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</si>
  <si>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</si>
  <si>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</si>
  <si>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</si>
  <si>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</si>
  <si>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</si>
  <si>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</si>
  <si>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</si>
  <si>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</si>
  <si>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</si>
  <si>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</si>
  <si>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</si>
  <si>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</si>
  <si>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</si>
  <si>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</si>
  <si>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</si>
  <si>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</si>
  <si>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</si>
  <si>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</si>
  <si>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</si>
  <si>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</si>
  <si>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</si>
  <si>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</si>
  <si>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</si>
  <si>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</si>
  <si>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</si>
  <si>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</si>
  <si>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</si>
  <si>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</si>
  <si>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</si>
  <si>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</si>
  <si>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</si>
  <si>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</si>
  <si>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</si>
  <si>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</si>
  <si>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</si>
  <si>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</si>
  <si>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</si>
  <si>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</si>
  <si>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</si>
  <si>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</si>
  <si>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</si>
  <si>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</si>
  <si>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</si>
  <si>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</si>
  <si>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</si>
  <si>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</si>
  <si>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</si>
  <si>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</si>
  <si>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</si>
  <si>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</si>
  <si>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</si>
  <si>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</si>
  <si>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</si>
  <si>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</si>
  <si>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</si>
  <si>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</si>
  <si>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</si>
  <si>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</si>
  <si>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</si>
  <si>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</si>
  <si>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</si>
  <si>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</si>
  <si>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</si>
  <si>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</si>
  <si>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</si>
  <si>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</si>
  <si>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</si>
  <si>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</si>
  <si>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</si>
  <si>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</si>
  <si>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</si>
  <si>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</si>
  <si>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</si>
  <si>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</si>
  <si>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</si>
  <si>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</si>
  <si>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</si>
  <si>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</si>
  <si>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</si>
  <si>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</si>
  <si>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</si>
  <si>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</si>
  <si>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</si>
  <si>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</si>
  <si>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</si>
  <si>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</si>
  <si>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</si>
  <si>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</si>
  <si>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</si>
  <si>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</si>
  <si>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</si>
  <si>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</si>
  <si>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</si>
  <si>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</si>
  <si>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</si>
  <si>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</si>
  <si>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</si>
  <si>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</si>
  <si>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</si>
  <si>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</si>
  <si>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</si>
  <si>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</si>
  <si>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</si>
  <si>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</si>
  <si>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</si>
  <si>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</si>
  <si>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</si>
  <si>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</si>
  <si>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</si>
  <si>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</si>
  <si>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</si>
  <si>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</si>
  <si>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</si>
  <si>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</si>
  <si>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</si>
  <si>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</si>
  <si>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</si>
  <si>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</si>
  <si>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</si>
  <si>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</si>
  <si>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</si>
  <si>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</si>
  <si>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</si>
  <si>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</si>
  <si>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</si>
  <si>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</si>
  <si>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</si>
  <si>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</si>
  <si>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</si>
  <si>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</si>
  <si>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</si>
  <si>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</si>
  <si>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</si>
  <si>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</si>
  <si>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</si>
  <si>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</si>
  <si>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</si>
  <si>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</si>
  <si>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</si>
  <si>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</si>
  <si>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</si>
  <si>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</si>
  <si>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</si>
  <si>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</si>
  <si>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</si>
  <si>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</si>
  <si>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</si>
  <si>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</si>
  <si>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</si>
  <si>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</si>
  <si>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</si>
  <si>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</si>
  <si>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</si>
  <si>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</si>
  <si>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</si>
  <si>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</si>
  <si>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</si>
  <si>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</si>
  <si>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</si>
  <si>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</si>
  <si>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</si>
  <si>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</si>
  <si>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</si>
  <si>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</si>
  <si>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</si>
  <si>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</si>
  <si>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</si>
  <si>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</si>
  <si>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</si>
  <si>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</si>
  <si>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</si>
  <si>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</si>
  <si>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</si>
  <si>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</si>
  <si>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</si>
  <si>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</si>
  <si>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</si>
  <si>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</si>
  <si>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</si>
  <si>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</si>
  <si>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</si>
  <si>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</si>
  <si>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</si>
  <si>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</si>
  <si>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</si>
  <si>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</si>
  <si>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</si>
  <si>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</si>
  <si>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</si>
  <si>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</si>
  <si>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</si>
  <si>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</si>
  <si>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</si>
  <si>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</si>
  <si>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</si>
  <si>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</si>
  <si>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</si>
  <si>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</si>
  <si>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</si>
  <si>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</si>
  <si>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</si>
  <si>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</si>
  <si>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</si>
  <si>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</si>
  <si>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</si>
  <si>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</si>
  <si>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</si>
  <si>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</si>
  <si>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</si>
  <si>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</si>
  <si>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</si>
  <si>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</si>
  <si>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</si>
  <si>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</si>
  <si>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</si>
  <si>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</si>
  <si>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</si>
  <si>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</si>
  <si>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</si>
  <si>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</si>
  <si>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</si>
  <si>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</si>
  <si>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</si>
  <si>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</si>
  <si>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</si>
  <si>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</si>
  <si>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</si>
  <si>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</si>
  <si>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</si>
  <si>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</si>
  <si>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</si>
  <si>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</si>
  <si>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</si>
  <si>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</si>
  <si>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</si>
  <si>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</si>
  <si>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</si>
  <si>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</si>
  <si>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</si>
  <si>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</si>
  <si>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</si>
  <si>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</si>
  <si>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</si>
  <si>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</si>
  <si>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</si>
  <si>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</si>
  <si>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</si>
  <si>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</si>
  <si>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</si>
  <si>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</si>
  <si>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</si>
  <si>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</si>
  <si>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</si>
  <si>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</si>
  <si>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</si>
  <si>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</si>
  <si>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</si>
  <si>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</si>
  <si>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</si>
  <si>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</si>
  <si>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</si>
  <si>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</si>
  <si>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</si>
  <si>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</si>
  <si>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</si>
  <si>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</si>
  <si>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</si>
  <si>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</si>
  <si>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</si>
  <si>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</si>
  <si>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</si>
  <si>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</si>
  <si>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</si>
  <si>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</si>
  <si>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</si>
  <si>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</si>
  <si>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</si>
  <si>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</si>
  <si>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</si>
  <si>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</si>
  <si>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</si>
  <si>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</si>
  <si>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</si>
  <si>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</si>
  <si>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</si>
  <si>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</si>
  <si>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</si>
  <si>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</si>
  <si>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</si>
  <si>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</si>
  <si>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</si>
  <si>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</si>
  <si>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</si>
  <si>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</si>
  <si>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</si>
  <si>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</si>
  <si>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</si>
  <si>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</si>
  <si>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</si>
  <si>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</si>
  <si>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</si>
  <si>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</si>
  <si>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</si>
  <si>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</si>
  <si>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</si>
  <si>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</si>
  <si>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</si>
  <si>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</si>
  <si>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</si>
  <si>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</si>
  <si>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</si>
  <si>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</si>
  <si>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</si>
  <si>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</si>
  <si>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</si>
  <si>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</si>
  <si>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</si>
  <si>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</si>
  <si>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</si>
  <si>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</si>
  <si>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</si>
  <si>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</si>
  <si>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</si>
  <si>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</si>
  <si>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</si>
  <si>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</si>
  <si>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</si>
  <si>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</si>
  <si>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</si>
  <si>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</si>
  <si>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</si>
  <si>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</si>
  <si>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</si>
  <si>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</si>
  <si>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</si>
  <si>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</si>
  <si>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</si>
  <si>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</si>
  <si>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</si>
  <si>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</si>
  <si>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</si>
  <si>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</si>
  <si>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</si>
  <si>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</si>
  <si>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</si>
  <si>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</si>
  <si>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</si>
  <si>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</si>
  <si>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</si>
  <si>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</si>
  <si>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</si>
  <si>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</si>
  <si>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</si>
  <si>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</si>
  <si>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</si>
  <si>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</si>
  <si>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</si>
  <si>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</si>
  <si>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</si>
  <si>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</si>
  <si>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</si>
  <si>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</si>
  <si>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</si>
  <si>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</si>
  <si>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</si>
  <si>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</si>
  <si>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</si>
  <si>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</si>
  <si>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</si>
  <si>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</si>
  <si>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</si>
  <si>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</si>
  <si>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</si>
  <si>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</si>
  <si>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</si>
  <si>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</si>
  <si>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</si>
  <si>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</si>
  <si>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</si>
  <si>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</si>
  <si>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</si>
  <si>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</si>
  <si>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</si>
  <si>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</si>
  <si>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</si>
  <si>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</si>
  <si>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</si>
  <si>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</si>
  <si>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</si>
  <si>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</si>
  <si>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</si>
  <si>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</si>
  <si>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</si>
  <si>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</si>
  <si>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</si>
  <si>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</si>
  <si>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</si>
  <si>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</si>
  <si>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</si>
  <si>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</si>
  <si>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</si>
  <si>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</si>
  <si>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</si>
  <si>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</si>
  <si>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</si>
  <si>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</si>
  <si>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</si>
  <si>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</si>
  <si>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</si>
  <si>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</si>
  <si>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</si>
  <si>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</si>
  <si>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</si>
  <si>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</si>
  <si>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</si>
  <si>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</si>
  <si>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</si>
  <si>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</si>
  <si>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</si>
  <si>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</si>
  <si>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</si>
  <si>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</si>
  <si>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</si>
  <si>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</si>
  <si>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</si>
  <si>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</si>
  <si>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</si>
  <si>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</si>
  <si>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</si>
  <si>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</si>
  <si>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</si>
  <si>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</si>
  <si>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</si>
  <si>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</si>
  <si>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</si>
  <si>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</si>
  <si>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</si>
  <si>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</si>
  <si>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</si>
  <si>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</si>
  <si>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</si>
  <si>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</si>
  <si>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</si>
  <si>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</si>
  <si>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</si>
  <si>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</si>
  <si>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</si>
  <si>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</si>
  <si>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</si>
  <si>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</si>
  <si>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</si>
  <si>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</si>
  <si>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</si>
  <si>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</si>
  <si>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</si>
  <si>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</si>
  <si>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</si>
  <si>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</si>
  <si>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</si>
  <si>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</si>
  <si>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</si>
  <si>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</si>
  <si>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</si>
  <si>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</si>
  <si>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</si>
  <si>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</si>
  <si>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</si>
  <si>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</si>
  <si>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</si>
  <si>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</si>
  <si>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</si>
  <si>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</si>
  <si>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</si>
  <si>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</si>
  <si>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</si>
  <si>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</si>
  <si>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</si>
  <si>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</si>
  <si>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</si>
  <si>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</si>
  <si>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</si>
  <si>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</si>
  <si>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</si>
  <si>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</si>
  <si>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</si>
  <si>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</si>
  <si>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</si>
  <si>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</si>
  <si>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</si>
  <si>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</si>
  <si>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</si>
  <si>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</si>
  <si>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</si>
  <si>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</si>
  <si>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</si>
  <si>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</si>
  <si>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</si>
  <si>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</si>
  <si>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</si>
  <si>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</si>
  <si>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</si>
  <si>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</si>
  <si>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</si>
  <si>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</si>
  <si>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</si>
  <si>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</si>
  <si>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</si>
  <si>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</si>
  <si>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</si>
  <si>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</si>
  <si>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</si>
  <si>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</si>
  <si>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</si>
  <si>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</si>
  <si>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</si>
  <si>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</si>
  <si>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</si>
  <si>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</si>
  <si>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</si>
  <si>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</si>
  <si>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</si>
  <si>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</si>
  <si>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</si>
  <si>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</si>
  <si>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</si>
  <si>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</si>
  <si>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</si>
  <si>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</si>
  <si>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</si>
  <si>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</si>
  <si>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</si>
  <si>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</si>
  <si>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</si>
  <si>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</si>
  <si>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</si>
  <si>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</si>
  <si>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</si>
  <si>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</si>
  <si>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</si>
  <si>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</si>
  <si>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</si>
  <si>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</si>
  <si>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</si>
  <si>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</si>
  <si>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</si>
  <si>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</si>
  <si>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</si>
  <si>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</si>
  <si>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</si>
  <si>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</si>
  <si>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</si>
  <si>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</si>
  <si>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</si>
  <si>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</si>
  <si>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</si>
  <si>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</si>
  <si>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</si>
  <si>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</si>
  <si>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</si>
  <si>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</si>
  <si>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</si>
  <si>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</si>
  <si>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</si>
  <si>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</si>
  <si>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</si>
  <si>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</si>
  <si>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</si>
  <si>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</si>
  <si>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</si>
  <si>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</si>
  <si>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</si>
  <si>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</si>
  <si>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</si>
  <si>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</si>
  <si>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</si>
  <si>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</si>
  <si>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</si>
  <si>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</si>
  <si>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</si>
  <si>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</si>
  <si>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</si>
  <si>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</si>
  <si>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</si>
  <si>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</si>
  <si>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</si>
  <si>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</si>
  <si>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</si>
  <si>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</si>
  <si>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</si>
  <si>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</si>
  <si>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</si>
  <si>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</si>
  <si>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</si>
  <si>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</si>
  <si>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</si>
  <si>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</si>
  <si>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</si>
  <si>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</si>
  <si>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</si>
  <si>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</si>
  <si>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</si>
  <si>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</si>
  <si>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</si>
  <si>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</si>
  <si>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</si>
  <si>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</si>
  <si>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</si>
  <si>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</si>
  <si>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</si>
  <si>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</si>
  <si>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</si>
  <si>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</si>
  <si>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</si>
  <si>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</si>
  <si>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</si>
  <si>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</si>
  <si>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</si>
  <si>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</si>
  <si>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</si>
  <si>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</si>
  <si>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</si>
  <si>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</si>
  <si>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</si>
  <si>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</si>
  <si>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</si>
  <si>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</si>
  <si>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</si>
  <si>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</si>
  <si>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</si>
  <si>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</si>
  <si>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</si>
  <si>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</si>
  <si>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</si>
  <si>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</si>
  <si>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</si>
  <si>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</si>
  <si>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</si>
  <si>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</si>
  <si>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</si>
  <si>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</si>
  <si>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</si>
  <si>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</si>
  <si>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</si>
  <si>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</si>
  <si>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</si>
  <si>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</si>
  <si>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</si>
  <si>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</si>
  <si>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</si>
  <si>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</si>
  <si>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</si>
  <si>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</si>
  <si>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</si>
  <si>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</si>
  <si>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</si>
  <si>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</si>
  <si>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</si>
  <si>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</si>
  <si>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</si>
  <si>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</si>
  <si>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</si>
  <si>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</si>
  <si>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</si>
  <si>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</si>
  <si>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</si>
  <si>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</si>
  <si>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</si>
  <si>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</si>
  <si>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</si>
  <si>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</si>
  <si>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</si>
  <si>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</si>
  <si>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</si>
  <si>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</si>
  <si>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</si>
  <si>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</si>
  <si>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</si>
  <si>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</si>
  <si>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</si>
  <si>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</si>
  <si>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</si>
  <si>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</si>
  <si>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</si>
  <si>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</si>
  <si>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</si>
  <si>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</si>
  <si>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</si>
  <si>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</si>
  <si>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</si>
  <si>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</si>
  <si>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</si>
  <si>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</si>
  <si>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</si>
  <si>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</si>
  <si>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</si>
  <si>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</si>
  <si>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</si>
  <si>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</si>
  <si>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</si>
  <si>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</si>
  <si>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</si>
  <si>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</si>
  <si>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</si>
  <si>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</si>
  <si>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</si>
  <si>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</si>
  <si>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</si>
  <si>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</si>
  <si>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</si>
  <si>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</si>
  <si>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</si>
  <si>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</si>
  <si>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</si>
  <si>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</si>
  <si>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</si>
  <si>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</si>
  <si>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</si>
  <si>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</si>
  <si>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</si>
  <si>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</si>
  <si>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</si>
  <si>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</si>
  <si>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</si>
  <si>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</si>
  <si>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</si>
  <si>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</si>
  <si>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</si>
  <si>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</si>
  <si>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</si>
  <si>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</si>
  <si>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</si>
  <si>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</si>
  <si>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</si>
  <si>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</si>
  <si>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</si>
  <si>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</si>
  <si>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</si>
  <si>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</si>
  <si>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</si>
  <si>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</si>
  <si>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</si>
  <si>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</si>
  <si>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</si>
  <si>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</si>
  <si>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</si>
  <si>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</si>
  <si>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</si>
  <si>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</si>
  <si>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</si>
  <si>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</si>
  <si>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</si>
  <si>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</si>
  <si>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</si>
  <si>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</si>
  <si>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</si>
  <si>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</si>
  <si>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</si>
  <si>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</si>
  <si>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</si>
  <si>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</si>
  <si>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</si>
  <si>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</si>
  <si>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</si>
  <si>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</si>
  <si>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</si>
  <si>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</si>
  <si>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</si>
  <si>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</si>
  <si>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</si>
  <si>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</si>
  <si>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</si>
  <si>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</si>
  <si>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</si>
  <si>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</si>
  <si>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</si>
  <si>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</si>
  <si>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</si>
  <si>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</si>
  <si>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</si>
  <si>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</si>
  <si>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</si>
  <si>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</si>
  <si>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</si>
  <si>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</si>
  <si>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</si>
  <si>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</si>
  <si>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</si>
  <si>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</si>
  <si>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</si>
  <si>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</si>
  <si>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</si>
  <si>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</si>
  <si>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</si>
  <si>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</si>
  <si>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</si>
  <si>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</si>
  <si>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</si>
  <si>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</si>
  <si>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</si>
  <si>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</si>
  <si>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</si>
  <si>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</si>
  <si>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</si>
  <si>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</si>
  <si>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</si>
  <si>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</si>
  <si>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</si>
  <si>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</si>
  <si>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</si>
  <si>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</si>
  <si>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</si>
  <si>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</si>
  <si>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</si>
  <si>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</si>
  <si>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</si>
  <si>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</si>
  <si>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</si>
  <si>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</si>
  <si>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</si>
  <si>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</si>
  <si>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</si>
  <si>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</si>
  <si>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</si>
  <si>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</si>
  <si>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</si>
  <si>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</si>
  <si>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</si>
  <si>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</si>
  <si>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</si>
  <si>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</si>
  <si>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</si>
  <si>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</si>
  <si>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</si>
  <si>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</si>
  <si>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</si>
  <si>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</si>
  <si>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</si>
  <si>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</si>
  <si>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</si>
  <si>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</si>
  <si>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</si>
  <si>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</si>
  <si>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</si>
  <si>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</si>
  <si>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</si>
  <si>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</si>
  <si>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</si>
  <si>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</si>
  <si>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</si>
  <si>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</si>
  <si>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</si>
  <si>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</si>
  <si>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</si>
  <si>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</si>
  <si>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</si>
  <si>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</si>
  <si>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</si>
  <si>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</si>
  <si>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</si>
  <si>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</si>
  <si>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</si>
  <si>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</si>
  <si>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</si>
  <si>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</si>
  <si>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</si>
  <si>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</si>
  <si>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</si>
  <si>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</si>
  <si>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</si>
  <si>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</si>
  <si>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</si>
  <si>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</si>
  <si>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</si>
  <si>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</si>
  <si>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</si>
  <si>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</si>
  <si>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</si>
  <si>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</si>
  <si>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</si>
  <si>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</si>
  <si>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</si>
  <si>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</si>
  <si>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</si>
  <si>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</si>
  <si>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</si>
  <si>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</si>
  <si>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</si>
  <si>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</si>
  <si>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</si>
  <si>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</si>
  <si>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</si>
  <si>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</si>
  <si>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</si>
  <si>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</si>
  <si>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</si>
  <si>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</si>
  <si>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</si>
  <si>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</si>
  <si>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</si>
  <si>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</si>
  <si>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</si>
  <si>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</si>
  <si>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</si>
  <si>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</si>
  <si>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</si>
  <si>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</si>
  <si>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</si>
  <si>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</si>
  <si>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</si>
  <si>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</si>
  <si>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</si>
  <si>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</si>
  <si>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</si>
  <si>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</si>
  <si>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</si>
  <si>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</si>
  <si>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</si>
  <si>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</si>
  <si>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</si>
  <si>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</si>
  <si>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</si>
  <si>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</si>
  <si>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</si>
  <si>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</si>
  <si>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</si>
  <si>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</si>
  <si>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</si>
  <si>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</si>
  <si>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</si>
  <si>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</si>
  <si>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</si>
  <si>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</si>
  <si>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</si>
  <si>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</si>
  <si>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</si>
  <si>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</si>
  <si>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</si>
  <si>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</si>
  <si>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</si>
  <si>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</si>
  <si>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</si>
  <si>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</si>
  <si>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</si>
  <si>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</si>
  <si>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</si>
  <si>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</si>
  <si>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</si>
  <si>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</si>
  <si>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</si>
  <si>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</si>
  <si>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</si>
  <si>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</si>
  <si>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</si>
  <si>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</si>
  <si>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</si>
  <si>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</si>
  <si>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</si>
  <si>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</si>
  <si>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</si>
  <si>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</si>
  <si>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</si>
  <si>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</si>
  <si>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</si>
  <si>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</si>
  <si>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</si>
  <si>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</si>
  <si>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</si>
  <si>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</si>
  <si>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</si>
  <si>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</si>
  <si>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</si>
  <si>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</si>
  <si>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</si>
  <si>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</si>
  <si>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</si>
  <si>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</si>
  <si>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</si>
  <si>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</si>
  <si>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</si>
  <si>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</si>
  <si>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</si>
  <si>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</si>
  <si>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</si>
  <si>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</si>
  <si>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</si>
  <si>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</si>
  <si>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</si>
  <si>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</si>
  <si>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</si>
  <si>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</si>
  <si>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</si>
  <si>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</si>
  <si>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</si>
  <si>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</si>
  <si>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</si>
  <si>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</si>
  <si>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</si>
  <si>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</si>
  <si>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</si>
  <si>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</si>
  <si>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</si>
  <si>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</si>
  <si>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</si>
  <si>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</si>
  <si>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</si>
  <si>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</si>
  <si>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</si>
  <si>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</si>
  <si>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</si>
  <si>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</si>
  <si>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</si>
  <si>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</si>
  <si>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</si>
  <si>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</si>
  <si>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</si>
  <si>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</si>
  <si>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</si>
  <si>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</si>
  <si>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</si>
  <si>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</si>
  <si>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</si>
  <si>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</si>
  <si>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</si>
  <si>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</si>
  <si>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</si>
  <si>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</si>
  <si>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</si>
  <si>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</si>
  <si>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</si>
  <si>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</si>
  <si>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</si>
  <si>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</si>
  <si>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</si>
  <si>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</si>
  <si>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</si>
  <si>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</si>
  <si>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</si>
  <si>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</si>
  <si>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</si>
  <si>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</si>
  <si>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</si>
  <si>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</si>
  <si>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</si>
  <si>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</si>
  <si>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</si>
  <si>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</si>
  <si>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</si>
  <si>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</si>
  <si>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</si>
  <si>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</si>
  <si>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</si>
  <si>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</si>
  <si>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</si>
  <si>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</si>
  <si>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</si>
  <si>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</si>
  <si>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</si>
  <si>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</si>
  <si>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</si>
  <si>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</si>
  <si>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</si>
  <si>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</si>
  <si>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</si>
  <si>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</si>
  <si>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</si>
  <si>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</si>
  <si>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</si>
  <si>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</si>
  <si>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</si>
  <si>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</si>
  <si>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</si>
  <si>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</si>
  <si>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</si>
  <si>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</si>
  <si>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</si>
  <si>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</si>
  <si>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</si>
  <si>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</si>
  <si>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</si>
  <si>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</si>
  <si>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</si>
  <si>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</si>
  <si>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</si>
  <si>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</si>
  <si>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</si>
  <si>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</si>
  <si>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</si>
  <si>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</si>
  <si>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</si>
  <si>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</si>
  <si>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</si>
  <si>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</si>
  <si>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</si>
  <si>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</si>
  <si>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</si>
  <si>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</si>
  <si>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</si>
  <si>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</si>
  <si>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</si>
  <si>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</si>
  <si>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</si>
  <si>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</si>
  <si>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</si>
  <si>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</si>
  <si>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</si>
  <si>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</si>
  <si>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</si>
  <si>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</si>
  <si>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</si>
  <si>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</si>
  <si>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</si>
  <si>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</si>
  <si>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</si>
  <si>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</si>
  <si>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</si>
  <si>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</si>
  <si>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</si>
  <si>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</si>
  <si>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</si>
  <si>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</si>
  <si>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</si>
  <si>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</si>
  <si>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</si>
  <si>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</si>
  <si>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</si>
  <si>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</si>
  <si>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</si>
  <si>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</si>
  <si>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</si>
  <si>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</si>
  <si>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</si>
  <si>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</si>
  <si>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</si>
  <si>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</si>
  <si>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</si>
  <si>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</si>
  <si>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</si>
  <si>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</si>
  <si>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</si>
  <si>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</si>
  <si>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</si>
  <si>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</si>
  <si>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</si>
  <si>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</si>
  <si>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</si>
  <si>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</si>
  <si>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</si>
  <si>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</si>
  <si>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</si>
  <si>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</si>
  <si>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</si>
  <si>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</si>
  <si>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</si>
  <si>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</si>
  <si>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</si>
  <si>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</si>
  <si>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</si>
  <si>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</si>
  <si>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</si>
  <si>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</si>
  <si>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</si>
  <si>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</si>
  <si>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</si>
  <si>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</si>
  <si>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</si>
  <si>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</si>
  <si>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</si>
  <si>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</si>
  <si>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</si>
  <si>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</si>
  <si>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</si>
  <si>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</si>
  <si>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</si>
  <si>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</si>
  <si>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</si>
  <si>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</si>
  <si>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</si>
  <si>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</si>
  <si>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</si>
  <si>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</si>
  <si>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</si>
  <si>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</si>
  <si>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</si>
  <si>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</si>
  <si>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</si>
  <si>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</si>
  <si>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</si>
  <si>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</si>
  <si>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</si>
  <si>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</si>
  <si>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</si>
  <si>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</si>
  <si>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</si>
  <si>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</si>
  <si>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</si>
  <si>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</si>
  <si>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</si>
  <si>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</si>
  <si>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</si>
  <si>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</si>
  <si>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</si>
  <si>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</si>
  <si>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</si>
  <si>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</si>
  <si>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</si>
  <si>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</si>
  <si>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</si>
  <si>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</si>
  <si>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</si>
  <si>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</si>
  <si>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</si>
  <si>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</si>
  <si>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</si>
  <si>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</si>
  <si>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</si>
  <si>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</si>
  <si>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</si>
  <si>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</si>
  <si>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</si>
  <si>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</si>
  <si>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</si>
  <si>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</si>
  <si>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</si>
  <si>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</si>
  <si>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</si>
  <si>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</si>
  <si>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</si>
  <si>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</si>
  <si>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</si>
  <si>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</si>
  <si>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</si>
  <si>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</si>
  <si>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</si>
  <si>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</si>
  <si>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</si>
  <si>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</si>
  <si>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</si>
  <si>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</si>
  <si>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</si>
  <si>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</si>
  <si>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</si>
  <si>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</si>
  <si>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</si>
  <si>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</si>
  <si>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</si>
  <si>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</si>
  <si>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</si>
  <si>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</si>
  <si>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</si>
  <si>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</si>
  <si>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</si>
  <si>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</si>
  <si>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</si>
  <si>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</si>
  <si>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</si>
  <si>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</si>
  <si>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</si>
  <si>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</si>
  <si>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</si>
  <si>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</si>
  <si>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</si>
  <si>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</si>
  <si>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</si>
  <si>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</si>
  <si>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</si>
  <si>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</si>
  <si>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</si>
  <si>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</si>
  <si>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</si>
  <si>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</si>
  <si>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</si>
  <si>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</si>
  <si>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</si>
  <si>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</si>
  <si>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</si>
  <si>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</si>
  <si>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</si>
  <si>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</si>
  <si>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</si>
  <si>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</si>
  <si>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</si>
  <si>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</si>
  <si>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</si>
  <si>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</si>
  <si>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</si>
  <si>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</si>
  <si>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</si>
  <si>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</si>
  <si>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</si>
  <si>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</si>
  <si>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</si>
  <si>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</si>
  <si>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</si>
  <si>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</si>
  <si>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</si>
  <si>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</si>
  <si>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</si>
  <si>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</si>
  <si>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</si>
  <si>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</si>
  <si>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</si>
  <si>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</si>
  <si>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</si>
  <si>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</si>
  <si>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</si>
  <si>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</si>
  <si>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</si>
  <si>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</si>
  <si>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</si>
  <si>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</si>
  <si>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</si>
  <si>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</si>
  <si>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</si>
  <si>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</si>
  <si>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</si>
  <si>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</si>
  <si>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</si>
  <si>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</si>
  <si>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</si>
  <si>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</si>
  <si>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</si>
  <si>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</si>
  <si>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</si>
  <si>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</si>
  <si>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</si>
  <si>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</si>
  <si>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</si>
  <si>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</si>
  <si>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</si>
  <si>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</si>
  <si>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</si>
  <si>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</si>
  <si>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</si>
  <si>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</si>
  <si>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</si>
  <si>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</si>
  <si>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</si>
  <si>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</si>
  <si>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</si>
  <si>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</si>
  <si>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</si>
  <si>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</si>
  <si>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</si>
  <si>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</si>
  <si>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</si>
  <si>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</si>
  <si>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</si>
  <si>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</si>
  <si>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</si>
  <si>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</si>
  <si>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</si>
  <si>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</si>
  <si>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</si>
  <si>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</si>
  <si>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</si>
  <si>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</si>
  <si>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</si>
  <si>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</si>
  <si>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</si>
  <si>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</si>
  <si>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</si>
  <si>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</si>
  <si>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</si>
  <si>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</si>
  <si>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</si>
  <si>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</si>
  <si>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</si>
  <si>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</si>
  <si>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</si>
  <si>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</si>
  <si>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</si>
  <si>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</si>
  <si>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</si>
  <si>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</si>
  <si>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</si>
  <si>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</si>
  <si>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</si>
  <si>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</si>
  <si>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</si>
  <si>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</si>
  <si>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</si>
  <si>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</si>
  <si>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</si>
  <si>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</si>
  <si>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</si>
  <si>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</si>
  <si>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</si>
  <si>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</si>
  <si>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</si>
  <si>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</si>
  <si>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</si>
  <si>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</si>
  <si>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</si>
  <si>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</si>
  <si>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</si>
  <si>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</si>
  <si>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</si>
  <si>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</si>
  <si>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</si>
  <si>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</si>
  <si>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</si>
  <si>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</si>
  <si>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</si>
  <si>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</si>
  <si>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</si>
  <si>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</si>
  <si>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</si>
  <si>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</si>
  <si>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</si>
  <si>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</si>
  <si>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</si>
  <si>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</si>
  <si>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</si>
  <si>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</si>
  <si>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</si>
  <si>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</si>
  <si>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</si>
  <si>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</si>
  <si>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</si>
  <si>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</si>
  <si>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</si>
  <si>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</si>
  <si>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</si>
  <si>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</si>
  <si>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</si>
  <si>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</si>
  <si>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</si>
  <si>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</si>
  <si>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</si>
  <si>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</si>
  <si>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</si>
  <si>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</si>
  <si>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</si>
  <si>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</si>
  <si>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</si>
  <si>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</si>
  <si>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</si>
  <si>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</si>
  <si>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</si>
  <si>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</si>
  <si>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</si>
  <si>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</si>
  <si>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</si>
  <si>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</si>
  <si>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</si>
  <si>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</si>
  <si>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</si>
  <si>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</si>
  <si>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</si>
  <si>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</si>
  <si>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</si>
  <si>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</si>
  <si>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</si>
  <si>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</si>
  <si>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</si>
  <si>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</si>
  <si>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</si>
  <si>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</si>
  <si>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</si>
  <si>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</si>
  <si>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</si>
  <si>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</si>
  <si>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</si>
  <si>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</si>
  <si>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</si>
  <si>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</si>
  <si>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</si>
  <si>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</si>
  <si>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</si>
  <si>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</si>
  <si>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</si>
  <si>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</si>
  <si>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</si>
  <si>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</si>
  <si>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</si>
  <si>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</si>
  <si>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</si>
  <si>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</si>
  <si>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</si>
  <si>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</si>
  <si>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</si>
  <si>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</si>
  <si>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</si>
  <si>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</si>
  <si>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</si>
  <si>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</si>
  <si>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</si>
  <si>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</si>
  <si>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</si>
  <si>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</si>
  <si>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</si>
  <si>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</si>
  <si>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</si>
  <si>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</si>
  <si>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</si>
  <si>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</si>
  <si>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</si>
  <si>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</si>
  <si>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</si>
  <si>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</si>
  <si>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</si>
  <si>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</si>
  <si>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</si>
  <si>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</si>
  <si>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</si>
  <si>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</si>
  <si>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</si>
  <si>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</si>
  <si>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</si>
  <si>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</si>
  <si>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</si>
  <si>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</si>
  <si>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</si>
  <si>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</si>
  <si>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</si>
  <si>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</si>
  <si>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</si>
  <si>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</si>
  <si>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</si>
  <si>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</si>
  <si>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</si>
  <si>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</si>
  <si>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</si>
  <si>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</si>
  <si>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</si>
  <si>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</si>
  <si>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</si>
  <si>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</si>
  <si>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</si>
  <si>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</si>
  <si>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</si>
  <si>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</si>
  <si>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</si>
  <si>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</si>
  <si>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</si>
  <si>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</si>
  <si>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</si>
  <si>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</si>
  <si>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</si>
  <si>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</si>
  <si>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</si>
  <si>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</si>
  <si>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</si>
  <si>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</si>
  <si>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</si>
  <si>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</si>
  <si>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</si>
  <si>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</si>
  <si>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</si>
  <si>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</si>
  <si>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</si>
  <si>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</si>
  <si>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</si>
  <si>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</si>
  <si>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</si>
  <si>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</si>
  <si>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</si>
  <si>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</si>
  <si>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</si>
  <si>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</si>
  <si>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</si>
  <si>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</si>
  <si>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</si>
  <si>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</si>
  <si>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</si>
  <si>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</si>
  <si>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</si>
  <si>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</si>
  <si>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</si>
  <si>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</si>
  <si>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</si>
  <si>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</si>
  <si>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</si>
  <si>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</si>
  <si>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</si>
  <si>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</si>
  <si>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</si>
  <si>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</si>
  <si>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</si>
  <si>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</si>
  <si>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</si>
  <si>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</si>
  <si>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</si>
  <si>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</si>
  <si>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</si>
  <si>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</si>
  <si>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</si>
  <si>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</si>
  <si>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</si>
  <si>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</si>
  <si>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</si>
  <si>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</si>
  <si>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</si>
  <si>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</si>
  <si>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</si>
  <si>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</si>
  <si>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</si>
  <si>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</si>
  <si>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</si>
  <si>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</si>
  <si>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</si>
  <si>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</si>
  <si>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</si>
  <si>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</si>
  <si>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</si>
  <si>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</si>
  <si>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</si>
  <si>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</si>
  <si>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</si>
  <si>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</si>
  <si>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</si>
  <si>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</si>
  <si>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</si>
  <si>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</si>
  <si>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</si>
  <si>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</si>
  <si>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</si>
  <si>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</si>
  <si>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</si>
  <si>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</si>
  <si>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</si>
  <si>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</si>
  <si>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</si>
  <si>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</si>
  <si>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</si>
  <si>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</si>
  <si>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</si>
  <si>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</si>
  <si>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</si>
  <si>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</si>
  <si>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</si>
  <si>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</si>
  <si>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</si>
  <si>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</si>
  <si>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</si>
  <si>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</si>
  <si>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</si>
  <si>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</si>
  <si>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</si>
  <si>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</si>
  <si>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</si>
  <si>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</si>
  <si>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</si>
  <si>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</si>
  <si>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</si>
  <si>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</si>
  <si>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</si>
  <si>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</si>
  <si>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</si>
  <si>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</si>
  <si>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</si>
  <si>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</si>
  <si>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</si>
  <si>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</si>
  <si>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</si>
  <si>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</si>
  <si>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</si>
  <si>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</si>
  <si>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</si>
  <si>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</si>
  <si>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</si>
  <si>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</si>
  <si>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</si>
  <si>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</si>
  <si>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</si>
  <si>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</si>
  <si>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</si>
  <si>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</si>
  <si>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</si>
  <si>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</si>
  <si>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</si>
  <si>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</si>
  <si>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</si>
  <si>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</si>
  <si>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</si>
  <si>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</si>
  <si>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</si>
  <si>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</si>
  <si>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</si>
  <si>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</si>
  <si>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</si>
  <si>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</si>
  <si>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</si>
  <si>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</si>
  <si>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</si>
  <si>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</si>
  <si>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</si>
  <si>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</si>
  <si>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</si>
  <si>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</si>
  <si>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</si>
  <si>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</si>
  <si>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</si>
  <si>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</si>
  <si>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</si>
  <si>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</si>
  <si>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</si>
  <si>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</si>
  <si>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</si>
  <si>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</si>
  <si>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</si>
  <si>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</si>
  <si>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</si>
  <si>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</si>
  <si>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</si>
  <si>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</si>
  <si>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</si>
  <si>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</si>
  <si>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</si>
  <si>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</si>
  <si>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</si>
  <si>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</si>
  <si>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</si>
  <si>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</si>
  <si>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</si>
  <si>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</si>
  <si>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</si>
  <si>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</si>
  <si>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</si>
  <si>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</si>
  <si>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</si>
  <si>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</si>
  <si>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</si>
  <si>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</si>
  <si>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</si>
  <si>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</si>
  <si>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</si>
  <si>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</si>
  <si>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</si>
  <si>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</si>
  <si>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</si>
  <si>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</si>
  <si>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</si>
  <si>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</si>
  <si>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</si>
  <si>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</si>
  <si>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</si>
  <si>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</si>
  <si>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</si>
  <si>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</si>
  <si>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</si>
  <si>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</si>
  <si>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</si>
  <si>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</si>
  <si>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</si>
  <si>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</si>
  <si>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</si>
  <si>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</si>
  <si>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</si>
  <si>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</si>
  <si>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</si>
  <si>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</si>
  <si>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</si>
  <si>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</si>
  <si>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</si>
  <si>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</si>
  <si>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</si>
  <si>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</si>
  <si>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</si>
  <si>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</si>
  <si>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</si>
  <si>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</si>
  <si>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</si>
  <si>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</si>
  <si>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</si>
  <si>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</si>
  <si>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</si>
  <si>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</si>
  <si>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</si>
  <si>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</si>
  <si>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</si>
  <si>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</si>
  <si>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</si>
  <si>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</si>
  <si>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</si>
  <si>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</si>
  <si>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</si>
  <si>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</si>
  <si>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</si>
  <si>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</si>
  <si>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</si>
  <si>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</si>
  <si>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</si>
  <si>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</si>
  <si>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</si>
  <si>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</si>
  <si>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</si>
  <si>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</si>
  <si>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</si>
  <si>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</si>
  <si>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</si>
  <si>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</si>
  <si>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</si>
  <si>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</si>
  <si>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</si>
  <si>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</si>
  <si>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</si>
  <si>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</si>
  <si>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</si>
  <si>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</si>
  <si>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</si>
  <si>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</si>
  <si>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</si>
  <si>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</si>
  <si>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</si>
  <si>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</si>
  <si>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</si>
  <si>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</si>
  <si>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</si>
  <si>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</si>
  <si>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</si>
  <si>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</si>
  <si>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</si>
  <si>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</si>
  <si>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</si>
  <si>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</si>
  <si>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</si>
  <si>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</si>
  <si>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</si>
  <si>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</si>
  <si>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</si>
  <si>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</si>
  <si>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</si>
  <si>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</si>
  <si>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</si>
  <si>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</si>
  <si>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</si>
  <si>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</si>
  <si>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</si>
  <si>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</si>
  <si>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</si>
  <si>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</si>
  <si>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</si>
  <si>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</si>
  <si>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</si>
  <si>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</si>
  <si>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</si>
  <si>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</si>
  <si>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</si>
  <si>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</si>
  <si>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</si>
  <si>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</si>
  <si>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</si>
  <si>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</si>
  <si>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</si>
  <si>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</si>
  <si>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</si>
  <si>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</si>
  <si>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</si>
  <si>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</si>
  <si>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</si>
  <si>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</si>
  <si>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</si>
  <si>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</si>
  <si>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</si>
  <si>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</si>
  <si>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</si>
  <si>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</si>
  <si>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</si>
  <si>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</si>
  <si>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</si>
  <si>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</si>
  <si>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</si>
  <si>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</si>
  <si>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</si>
  <si>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</si>
  <si>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</si>
  <si>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</si>
  <si>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</si>
  <si>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</si>
  <si>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</si>
  <si>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</si>
  <si>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</si>
  <si>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</si>
  <si>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</si>
  <si>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</si>
  <si>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</si>
  <si>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</si>
  <si>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</si>
  <si>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</si>
  <si>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</si>
  <si>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</si>
  <si>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</si>
  <si>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</si>
  <si>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</si>
  <si>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</si>
  <si>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</si>
  <si>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</si>
  <si>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</si>
  <si>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</si>
  <si>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</si>
  <si>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</si>
  <si>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</si>
  <si>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</si>
  <si>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</si>
  <si>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</si>
  <si>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</si>
  <si>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</si>
  <si>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</si>
  <si>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</si>
  <si>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</si>
  <si>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</si>
  <si>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</si>
  <si>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</si>
  <si>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</si>
  <si>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</si>
  <si>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</si>
  <si>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</si>
  <si>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</si>
  <si>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</si>
  <si>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</si>
  <si>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</si>
  <si>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</si>
  <si>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</si>
  <si>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</si>
  <si>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</si>
  <si>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</si>
  <si>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</si>
  <si>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</si>
  <si>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</si>
  <si>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</si>
  <si>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</si>
  <si>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</si>
  <si>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</si>
  <si>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</si>
  <si>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</si>
  <si>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</si>
  <si>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</si>
  <si>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</si>
  <si>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</si>
  <si>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</si>
  <si>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</si>
  <si>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</si>
  <si>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</si>
  <si>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</si>
  <si>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</si>
  <si>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</si>
  <si>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</si>
  <si>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</si>
  <si>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</si>
  <si>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</si>
  <si>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</si>
  <si>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</si>
  <si>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</si>
  <si>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</si>
  <si>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</si>
  <si>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</si>
  <si>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</si>
  <si>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</si>
  <si>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</si>
  <si>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</si>
  <si>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</si>
  <si>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</si>
  <si>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</si>
  <si>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</si>
  <si>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</si>
  <si>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</si>
  <si>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</si>
  <si>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</si>
  <si>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</si>
  <si>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</si>
  <si>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</si>
  <si>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</si>
  <si>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</si>
  <si>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</si>
  <si>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</si>
  <si>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</si>
  <si>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</si>
  <si>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</si>
  <si>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</si>
  <si>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</si>
  <si>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</si>
  <si>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</si>
  <si>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</si>
  <si>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</si>
  <si>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</si>
  <si>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</si>
  <si>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</si>
  <si>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</si>
  <si>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</si>
  <si>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</si>
  <si>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</si>
  <si>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</si>
  <si>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</si>
  <si>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</si>
  <si>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</si>
  <si>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</si>
  <si>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</si>
  <si>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</si>
  <si>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</si>
  <si>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</si>
  <si>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</si>
  <si>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</si>
  <si>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</si>
  <si>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</si>
  <si>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</si>
  <si>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</si>
  <si>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</si>
  <si>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</si>
  <si>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</si>
  <si>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</si>
  <si>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</si>
  <si>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</si>
  <si>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</si>
  <si>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</si>
  <si>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</si>
  <si>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</si>
  <si>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</si>
  <si>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</si>
  <si>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</si>
  <si>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</si>
  <si>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</si>
  <si>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</si>
  <si>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</si>
  <si>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</si>
  <si>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</si>
  <si>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</si>
  <si>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</si>
  <si>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</si>
  <si>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</si>
  <si>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</si>
  <si>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</si>
  <si>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</si>
  <si>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</si>
  <si>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</si>
  <si>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</si>
  <si>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</si>
  <si>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</si>
  <si>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</si>
  <si>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</si>
  <si>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</si>
  <si>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</si>
  <si>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</si>
  <si>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</si>
  <si>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</si>
  <si>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</si>
  <si>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</si>
  <si>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</si>
  <si>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</si>
  <si>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</si>
  <si>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</si>
  <si>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</si>
  <si>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</si>
  <si>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</si>
  <si>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</si>
  <si>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</si>
  <si>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</si>
  <si>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</si>
  <si>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</si>
  <si>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</si>
  <si>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</si>
  <si>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</si>
  <si>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</si>
  <si>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</si>
  <si>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</si>
  <si>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</si>
  <si>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</si>
  <si>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</si>
  <si>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</si>
  <si>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</si>
  <si>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</si>
  <si>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</si>
  <si>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</si>
  <si>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</si>
  <si>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</si>
  <si>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</si>
  <si>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</si>
  <si>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</si>
  <si>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</si>
  <si>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</si>
  <si>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</si>
  <si>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</si>
  <si>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</si>
  <si>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</si>
  <si>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</si>
  <si>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</si>
  <si>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</si>
  <si>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</si>
  <si>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</si>
  <si>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</si>
  <si>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</si>
  <si>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</si>
  <si>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</si>
  <si>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</si>
  <si>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</si>
  <si>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</si>
  <si>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</si>
  <si>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</si>
  <si>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</si>
  <si>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</si>
  <si>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</si>
  <si>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</si>
  <si>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</si>
  <si>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</si>
  <si>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</si>
  <si>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</si>
  <si>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</si>
  <si>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</si>
  <si>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</si>
  <si>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</si>
  <si>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</si>
  <si>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</si>
  <si>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</si>
  <si>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</si>
  <si>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</si>
  <si>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</si>
  <si>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</si>
  <si>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</si>
  <si>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</si>
  <si>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</si>
  <si>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</si>
  <si>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</si>
  <si>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</si>
  <si>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</si>
  <si>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</si>
  <si>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</si>
  <si>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</si>
  <si>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</si>
  <si>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</si>
  <si>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</si>
  <si>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</si>
  <si>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</si>
  <si>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</si>
  <si>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</si>
  <si>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</si>
  <si>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</si>
  <si>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</si>
  <si>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</si>
  <si>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</si>
  <si>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</si>
  <si>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</si>
  <si>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</si>
  <si>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</si>
  <si>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</si>
  <si>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</si>
  <si>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</si>
  <si>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</si>
  <si>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</si>
  <si>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</si>
  <si>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</si>
  <si>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</si>
  <si>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</si>
  <si>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</si>
  <si>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</si>
  <si>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</si>
  <si>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</si>
  <si>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</si>
  <si>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</si>
  <si>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</si>
  <si>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</si>
  <si>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</si>
  <si>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</si>
  <si>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</si>
  <si>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</si>
  <si>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</si>
  <si>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</si>
  <si>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</si>
  <si>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</si>
  <si>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</si>
  <si>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</si>
  <si>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</si>
  <si>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</si>
  <si>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</si>
  <si>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</si>
  <si>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</si>
  <si>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</si>
  <si>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</si>
  <si>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</si>
  <si>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</si>
  <si>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</si>
  <si>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</si>
  <si>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</si>
  <si>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</si>
  <si>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</si>
  <si>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</si>
  <si>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</si>
  <si>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</si>
  <si>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</si>
  <si>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</si>
  <si>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</si>
  <si>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</si>
  <si>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</si>
  <si>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</si>
  <si>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</si>
  <si>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</si>
  <si>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</si>
  <si>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</si>
  <si>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</si>
  <si>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</si>
  <si>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</si>
  <si>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</si>
  <si>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</si>
  <si>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</si>
  <si>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</si>
  <si>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</si>
  <si>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</si>
  <si>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</si>
  <si>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</si>
  <si>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</si>
  <si>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</si>
  <si>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</si>
  <si>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</si>
  <si>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</si>
  <si>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</si>
  <si>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</si>
  <si>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</si>
  <si>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</si>
  <si>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</si>
  <si>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</si>
  <si>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</si>
  <si>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</si>
  <si>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</si>
  <si>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</si>
  <si>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</si>
  <si>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</si>
  <si>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</si>
  <si>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</si>
  <si>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</si>
  <si>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</si>
  <si>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</si>
  <si>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</si>
  <si>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</si>
  <si>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</si>
  <si>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</si>
  <si>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</si>
  <si>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</si>
  <si>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</si>
  <si>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</si>
  <si>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</si>
  <si>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</si>
  <si>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</si>
  <si>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</si>
  <si>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</si>
  <si>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</si>
  <si>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</si>
  <si>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</si>
  <si>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</si>
  <si>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</si>
  <si>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</si>
  <si>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</si>
  <si>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</si>
  <si>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</si>
  <si>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</si>
  <si>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</si>
  <si>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</si>
  <si>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</si>
  <si>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</si>
  <si>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</si>
  <si>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</si>
  <si>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</si>
  <si>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</si>
  <si>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</si>
  <si>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</si>
  <si>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</si>
  <si>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</si>
  <si>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</si>
  <si>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</si>
  <si>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</si>
  <si>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</si>
  <si>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</si>
  <si>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</si>
  <si>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</si>
  <si>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</si>
  <si>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</si>
  <si>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</si>
  <si>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</si>
  <si>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</si>
  <si>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</si>
  <si>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</si>
  <si>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</si>
  <si>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</si>
  <si>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</si>
  <si>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</si>
  <si>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</si>
  <si>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</si>
  <si>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</si>
  <si>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</si>
  <si>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</si>
  <si>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</si>
  <si>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</si>
  <si>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</si>
  <si>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</si>
  <si>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</si>
  <si>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</si>
  <si>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</si>
  <si>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</si>
  <si>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</si>
  <si>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</si>
  <si>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</si>
  <si>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</si>
  <si>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</si>
  <si>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</si>
  <si>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</si>
  <si>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</si>
  <si>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</si>
  <si>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</si>
  <si>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</si>
  <si>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</si>
  <si>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</si>
  <si>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</si>
  <si>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</si>
  <si>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</si>
  <si>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</si>
  <si>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</si>
  <si>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</si>
  <si>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</si>
  <si>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</si>
  <si>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</si>
  <si>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</si>
  <si>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</si>
  <si>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</si>
  <si>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</si>
  <si>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</si>
  <si>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</si>
  <si>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</si>
  <si>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</si>
  <si>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</si>
  <si>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</si>
  <si>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</si>
  <si>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</si>
  <si>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</si>
  <si>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</si>
  <si>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</si>
  <si>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</si>
  <si>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</si>
  <si>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</si>
  <si>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</si>
  <si>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</si>
  <si>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</si>
  <si>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</si>
  <si>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</si>
  <si>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</si>
  <si>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</si>
  <si>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</si>
  <si>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</si>
  <si>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</si>
  <si>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</si>
  <si>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</si>
  <si>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</si>
  <si>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</si>
  <si>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</si>
  <si>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</si>
  <si>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</si>
  <si>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</si>
  <si>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</si>
  <si>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</si>
  <si>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</si>
  <si>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</si>
  <si>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</si>
  <si>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</si>
  <si>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</si>
  <si>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</si>
  <si>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</si>
  <si>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</si>
  <si>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</si>
  <si>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</si>
  <si>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</si>
  <si>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</si>
  <si>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</si>
  <si>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</si>
  <si>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</si>
  <si>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</si>
  <si>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</si>
  <si>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</si>
  <si>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</si>
  <si>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</si>
  <si>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</si>
  <si>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</si>
  <si>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</si>
  <si>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</si>
  <si>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</si>
  <si>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</si>
  <si>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</si>
  <si>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</si>
  <si>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</si>
  <si>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</si>
  <si>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</si>
  <si>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</si>
  <si>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</si>
  <si>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</si>
  <si>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</si>
  <si>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</si>
  <si>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</si>
  <si>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</si>
  <si>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</si>
  <si>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</si>
  <si>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</si>
  <si>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</si>
  <si>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</si>
  <si>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</si>
  <si>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</si>
  <si>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</si>
  <si>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</si>
  <si>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</si>
  <si>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</si>
  <si>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</si>
  <si>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</si>
  <si>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</si>
  <si>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</si>
  <si>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</si>
  <si>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</si>
  <si>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</si>
  <si>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</si>
  <si>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</si>
  <si>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</si>
  <si>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</si>
  <si>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</si>
  <si>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</si>
  <si>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</si>
  <si>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</si>
  <si>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</si>
  <si>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</si>
  <si>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</si>
  <si>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</si>
  <si>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</si>
  <si>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</si>
  <si>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</si>
  <si>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</si>
  <si>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</si>
  <si>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</si>
  <si>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</si>
  <si>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</si>
  <si>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</si>
  <si>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</si>
  <si>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</si>
  <si>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</si>
  <si>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</si>
  <si>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</si>
  <si>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</si>
  <si>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</si>
  <si>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</si>
  <si>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</si>
  <si>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</si>
  <si>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</si>
  <si>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</si>
  <si>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</si>
  <si>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</si>
  <si>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</si>
  <si>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</si>
  <si>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</si>
  <si>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</si>
  <si>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</si>
  <si>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</si>
  <si>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</si>
  <si>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</si>
  <si>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</si>
  <si>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</si>
  <si>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</si>
  <si>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</si>
  <si>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</si>
  <si>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</si>
  <si>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</si>
  <si>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</si>
  <si>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</si>
  <si>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</si>
  <si>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</si>
  <si>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</si>
  <si>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</si>
  <si>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</si>
  <si>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</si>
  <si>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</si>
  <si>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</si>
  <si>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</si>
  <si>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</si>
  <si>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</si>
  <si>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</si>
  <si>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</si>
  <si>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</si>
  <si>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</si>
  <si>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</si>
  <si>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</si>
  <si>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</si>
  <si>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</si>
  <si>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</si>
  <si>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</si>
  <si>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</si>
  <si>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</si>
  <si>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</si>
  <si>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</si>
  <si>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</si>
  <si>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</si>
  <si>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</si>
  <si>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</si>
  <si>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</si>
  <si>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</si>
  <si>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</si>
  <si>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</si>
  <si>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</si>
  <si>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</si>
  <si>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</si>
  <si>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</si>
  <si>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</si>
  <si>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</si>
  <si>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</si>
  <si>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</si>
  <si>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</si>
  <si>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</si>
  <si>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</si>
  <si>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</si>
  <si>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</si>
  <si>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</si>
  <si>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</si>
  <si>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</si>
  <si>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</si>
  <si>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</si>
  <si>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</si>
  <si>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</si>
  <si>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</si>
  <si>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</si>
  <si>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</si>
  <si>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</si>
  <si>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</si>
  <si>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</si>
  <si>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</si>
  <si>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</si>
  <si>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</si>
  <si>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</si>
  <si>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</si>
  <si>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</si>
  <si>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</si>
  <si>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</si>
  <si>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</si>
  <si>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</si>
  <si>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</si>
  <si>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</si>
  <si>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</si>
  <si>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</si>
  <si>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</si>
  <si>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</si>
  <si>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</si>
  <si>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</si>
  <si>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</si>
  <si>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</si>
  <si>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</si>
  <si>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</si>
  <si>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</si>
  <si>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</si>
  <si>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</si>
  <si>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</si>
  <si>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</si>
  <si>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</si>
  <si>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</si>
  <si>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</si>
  <si>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</si>
  <si>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</si>
  <si>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</si>
  <si>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</si>
  <si>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</si>
  <si>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</si>
  <si>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</si>
  <si>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</si>
  <si>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</si>
  <si>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</si>
  <si>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</si>
  <si>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</si>
  <si>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</si>
  <si>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</si>
  <si>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</si>
  <si>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</si>
  <si>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</si>
  <si>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</si>
  <si>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</si>
  <si>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</si>
  <si>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</si>
  <si>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</si>
  <si>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</si>
  <si>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</si>
  <si>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</si>
  <si>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</si>
  <si>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</si>
  <si>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</si>
  <si>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</si>
  <si>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</si>
  <si>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</si>
  <si>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</si>
  <si>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</si>
  <si>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</si>
  <si>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</si>
  <si>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</si>
  <si>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</si>
  <si>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</si>
  <si>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</si>
  <si>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</si>
  <si>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</si>
  <si>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</si>
  <si>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</si>
  <si>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</si>
  <si>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</si>
  <si>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</si>
  <si>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</si>
  <si>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</si>
  <si>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</si>
  <si>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</si>
  <si>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</si>
  <si>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</si>
  <si>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</si>
  <si>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</si>
  <si>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</si>
  <si>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</si>
  <si>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</si>
  <si>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</si>
  <si>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</si>
  <si>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</si>
  <si>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</si>
  <si>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</si>
  <si>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</si>
  <si>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</si>
  <si>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</si>
  <si>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</si>
  <si>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</si>
  <si>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</si>
  <si>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</si>
  <si>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</si>
  <si>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</si>
  <si>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</si>
  <si>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</si>
  <si>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</si>
  <si>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</si>
  <si>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</si>
  <si>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</si>
  <si>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</si>
  <si>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</si>
  <si>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</si>
  <si>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</si>
  <si>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</si>
  <si>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</si>
  <si>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</si>
  <si>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</si>
  <si>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</si>
  <si>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</si>
  <si>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</si>
  <si>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</si>
  <si>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</si>
  <si>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</si>
  <si>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</si>
  <si>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</si>
  <si>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</si>
  <si>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</si>
  <si>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</si>
  <si>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</si>
  <si>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</si>
  <si>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</si>
  <si>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</si>
  <si>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</si>
  <si>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</si>
  <si>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</si>
  <si>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</si>
  <si>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</si>
  <si>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</si>
  <si>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</si>
  <si>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</si>
  <si>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</si>
  <si>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</si>
  <si>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</si>
  <si>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</si>
  <si>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</si>
  <si>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</si>
  <si>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</si>
  <si>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</si>
  <si>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</si>
  <si>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</si>
  <si>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</si>
  <si>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</si>
  <si>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</si>
  <si>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</si>
  <si>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</si>
  <si>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</si>
  <si>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</si>
  <si>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</si>
  <si>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</si>
  <si>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</si>
  <si>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</si>
  <si>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</si>
  <si>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</si>
  <si>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</si>
  <si>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</si>
  <si>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</si>
  <si>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</si>
  <si>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</si>
  <si>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</si>
  <si>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</si>
  <si>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</si>
  <si>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</si>
  <si>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</si>
  <si>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</si>
  <si>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</si>
  <si>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</si>
  <si>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</si>
  <si>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</si>
  <si>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</si>
  <si>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</si>
  <si>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</si>
  <si>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</si>
  <si>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</si>
  <si>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</si>
  <si>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</si>
  <si>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</si>
  <si>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</si>
  <si>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</si>
  <si>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</si>
  <si>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</si>
  <si>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</si>
  <si>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</si>
  <si>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</si>
  <si>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</si>
  <si>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</si>
  <si>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</si>
  <si>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</si>
  <si>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</si>
  <si>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</si>
  <si>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</si>
  <si>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</si>
  <si>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</si>
  <si>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</si>
  <si>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</si>
  <si>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</si>
  <si>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</si>
  <si>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</si>
  <si>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</si>
  <si>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</si>
  <si>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</si>
  <si>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</si>
  <si>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</si>
  <si>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</si>
  <si>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</si>
  <si>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</si>
  <si>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</si>
  <si>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</si>
  <si>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</si>
  <si>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</si>
  <si>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</si>
  <si>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</si>
  <si>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</si>
  <si>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</si>
  <si>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</si>
  <si>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</si>
  <si>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</si>
  <si>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</si>
  <si>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</si>
  <si>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</si>
  <si>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</si>
  <si>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</si>
  <si>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</si>
  <si>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</si>
  <si>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</si>
  <si>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</si>
  <si>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</si>
  <si>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</si>
  <si>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</si>
  <si>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</si>
  <si>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</si>
  <si>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</si>
  <si>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</si>
  <si>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</si>
  <si>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</si>
  <si>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</si>
  <si>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</si>
  <si>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</si>
  <si>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</si>
  <si>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</si>
  <si>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</si>
  <si>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</si>
  <si>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</si>
  <si>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</si>
  <si>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</si>
  <si>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</si>
  <si>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</si>
  <si>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</si>
  <si>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</si>
  <si>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</si>
  <si>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</si>
  <si>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</si>
  <si>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</si>
  <si>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</si>
  <si>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</si>
  <si>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</si>
  <si>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</si>
  <si>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</si>
  <si>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</si>
  <si>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</si>
  <si>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</si>
  <si>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</si>
  <si>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</si>
  <si>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</si>
  <si>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</si>
  <si>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</si>
  <si>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</si>
  <si>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</si>
  <si>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</si>
  <si>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</si>
  <si>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</si>
  <si>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</si>
  <si>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</si>
  <si>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</si>
  <si>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</si>
  <si>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</si>
  <si>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</si>
  <si>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</si>
  <si>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</si>
  <si>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</si>
  <si>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</si>
  <si>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</si>
  <si>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</si>
  <si>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</si>
  <si>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</si>
  <si>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</si>
  <si>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</si>
  <si>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</si>
  <si>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</si>
  <si>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</si>
  <si>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</si>
  <si>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</si>
  <si>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</si>
  <si>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</si>
  <si>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</si>
  <si>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</si>
  <si>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</si>
  <si>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</si>
  <si>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</si>
  <si>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</si>
  <si>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</si>
  <si>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</si>
  <si>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</si>
  <si>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</si>
  <si>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</si>
  <si>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</si>
  <si>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05099170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</si>
  <si>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</si>
  <si>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</si>
  <si>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</si>
  <si>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BORALDE FLAUJAGUESE</t>
  </si>
  <si>
    <t xml:space="preserve">NOM_PRELEV_DETERM</t>
  </si>
  <si>
    <t xml:space="preserve">AQUASCOP BIOLOGIE site de Monptellier</t>
  </si>
  <si>
    <t xml:space="preserve">LB_STATION</t>
  </si>
  <si>
    <t xml:space="preserve">LA BORALDE FLAUJAGUESE EN AMONT D'ESPALION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</si>
  <si>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</si>
  <si>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</si>
  <si>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</si>
  <si>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</si>
  <si>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</si>
  <si>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</si>
  <si>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</si>
  <si>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</si>
  <si>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</si>
  <si>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</si>
  <si>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</si>
  <si>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</si>
  <si>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</si>
  <si>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</si>
  <si>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</si>
  <si>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</si>
  <si>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</si>
  <si>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</si>
  <si>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</si>
  <si>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</si>
  <si>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</si>
  <si>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</si>
  <si>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</si>
  <si>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</si>
  <si>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</si>
  <si>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</si>
  <si>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</si>
  <si>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</si>
  <si>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</si>
  <si>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</si>
  <si>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</si>
  <si>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</si>
  <si>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</si>
  <si>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</si>
  <si>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</si>
  <si>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</si>
  <si>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</si>
  <si>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</si>
  <si>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</si>
  <si>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</si>
  <si>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</si>
  <si>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</si>
  <si>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</si>
  <si>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</si>
  <si>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</si>
  <si>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</si>
  <si>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</si>
  <si>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</si>
  <si>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</si>
  <si>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</si>
  <si>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</si>
  <si>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</si>
  <si>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</si>
  <si>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</si>
  <si>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</si>
  <si>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</si>
  <si>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</si>
  <si>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</si>
  <si>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</si>
  <si>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</si>
  <si>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</si>
  <si>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</si>
  <si>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</si>
  <si>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</si>
  <si>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</si>
  <si>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</si>
  <si>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</si>
  <si>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</si>
  <si>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</si>
  <si>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</si>
  <si>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</si>
  <si>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</si>
  <si>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</si>
  <si>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</si>
  <si>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</si>
  <si>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</si>
  <si>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</si>
  <si>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</si>
  <si>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</si>
  <si>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</si>
  <si>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</si>
  <si>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</si>
  <si>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</si>
  <si>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</si>
  <si>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</si>
  <si>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</si>
  <si>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</si>
  <si>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</si>
  <si>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</si>
  <si>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</si>
  <si>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</si>
  <si>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</si>
  <si>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</si>
  <si>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oxyHIA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</si>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</sst>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683446</v>
      </c>
      <c r="G10" s="25"/>
      <c r="H10" s="25"/>
    </row>
    <row r="11" customFormat="false" ht="15" hidden="false" customHeight="false" outlineLevel="0" collapsed="false">
      <c r="A11" s="26" t="s">
        <v>5183</v>
      </c>
      <c r="B11" s="30" t="n">
        <v>43712</v>
      </c>
      <c r="D11" s="26" t="s">
        <v>5184</v>
      </c>
      <c r="E11" s="29" t="n">
        <v>6381336</v>
      </c>
      <c r="G11" s="25"/>
      <c r="H11" s="25"/>
    </row>
    <row r="12" customFormat="false" ht="15" hidden="false" customHeight="false" outlineLevel="0" collapsed="false">
      <c r="A12" s="26" t="s">
        <v>5185</v>
      </c>
      <c r="B12" s="29" t="s">
        <v>5186</v>
      </c>
      <c r="D12" s="26" t="s">
        <v>5187</v>
      </c>
      <c r="E12" s="29" t="n">
        <v>683475</v>
      </c>
      <c r="G12" s="25"/>
      <c r="H12" s="25"/>
    </row>
    <row r="13" customFormat="false" ht="17.25" hidden="false" customHeight="true" outlineLevel="0" collapsed="false">
      <c r="A13" s="12"/>
      <c r="B13" s="31"/>
      <c r="D13" s="26" t="s">
        <v>5188</v>
      </c>
      <c r="E13" s="29" t="n">
        <v>6381237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683446</v>
      </c>
    </row>
    <row r="18" customFormat="false" ht="15" hidden="false" customHeight="false" outlineLevel="0" collapsed="false">
      <c r="A18" s="36"/>
      <c r="B18" s="37" t="s">
        <v>5196</v>
      </c>
      <c r="C18" s="38" t="n">
        <f aca="false">E11</f>
        <v>6381336</v>
      </c>
    </row>
    <row r="19" customFormat="false" ht="15" hidden="false" customHeight="false" outlineLevel="0" collapsed="false">
      <c r="A19" s="33" t="s">
        <v>5197</v>
      </c>
      <c r="B19" s="39" t="n">
        <v>351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73</v>
      </c>
      <c r="D35" s="52" t="s">
        <v>5215</v>
      </c>
      <c r="E35" s="53" t="n">
        <v>27</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11.1</v>
      </c>
      <c r="C37" s="50"/>
      <c r="D37" s="55" t="s">
        <v>5219</v>
      </c>
      <c r="E37" s="34" t="n">
        <v>9.7</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1</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3</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2193</v>
      </c>
      <c r="B98" s="79" t="str">
        <f aca="false">IF(A98="NEWCOD",IF(ISBLANK(G98),"renseigner le champ 'Nouveau taxon'",G98),VLOOKUP(A98,'Ref Taxo'!A:B,2,FALSE()))</f>
        <v>Heribaudiella</v>
      </c>
      <c r="C98" s="80" t="n">
        <f aca="false">IF(A98="NEWCOD",IF(ISBLANK(H98),"NoCod",H98),VLOOKUP(A98,'Ref Taxo'!A:D,4,FALSE()))</f>
        <v>6196</v>
      </c>
      <c r="D98" s="81" t="n">
        <v>0.08</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0.12</v>
      </c>
      <c r="E99" s="82" t="n">
        <v>0.02</v>
      </c>
      <c r="F99" s="82" t="s">
        <v>5274</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0.01</v>
      </c>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0.04</v>
      </c>
      <c r="E102" s="82"/>
      <c r="F102" s="82" t="s">
        <v>5274</v>
      </c>
      <c r="G102" s="85"/>
      <c r="H102" s="86"/>
    </row>
    <row r="103" customFormat="false" ht="1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t="n">
        <v>0.01</v>
      </c>
      <c r="E103" s="82"/>
      <c r="F103" s="82" t="s">
        <v>5274</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0.1</v>
      </c>
      <c r="E104" s="82" t="n">
        <v>0.02</v>
      </c>
      <c r="F104" s="82" t="s">
        <v>5274</v>
      </c>
      <c r="G104" s="85"/>
      <c r="H104" s="86"/>
    </row>
    <row r="105" customFormat="false" ht="15" hidden="false" customHeight="false" outlineLevel="0" collapsed="false">
      <c r="A105" s="78" t="s">
        <v>470</v>
      </c>
      <c r="B105" s="79" t="str">
        <f aca="false">IF(A105="NEWCOD",IF(ISBLANK(G105),"renseigner le champ 'Nouveau taxon'",G105),VLOOKUP(A105,'Ref Taxo'!A:B,2,FALSE()))</f>
        <v>Brachythecium rivulare</v>
      </c>
      <c r="C105" s="80" t="n">
        <f aca="false">IF(A105="NEWCOD",IF(ISBLANK(H105),"NoCod",H105),VLOOKUP(A105,'Ref Taxo'!A:D,4,FALSE()))</f>
        <v>1260</v>
      </c>
      <c r="D105" s="81" t="n">
        <v>0.04</v>
      </c>
      <c r="E105" s="82"/>
      <c r="F105" s="82" t="s">
        <v>5274</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t="n">
        <v>0.01</v>
      </c>
      <c r="F106" s="82" t="s">
        <v>5274</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t="n">
        <v>0.01</v>
      </c>
      <c r="F107" s="82" t="s">
        <v>5274</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0.05</v>
      </c>
      <c r="E108" s="82" t="n">
        <v>0.1</v>
      </c>
      <c r="F108" s="82" t="s">
        <v>5274</v>
      </c>
      <c r="G108" s="85"/>
      <c r="H108" s="86"/>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0.1</v>
      </c>
      <c r="E109" s="82" t="n">
        <v>0.07</v>
      </c>
      <c r="F109" s="82" t="s">
        <v>5274</v>
      </c>
      <c r="G109" s="85"/>
      <c r="H109" s="86"/>
    </row>
    <row r="110" customFormat="false" ht="15" hidden="false" customHeight="false" outlineLevel="0" collapsed="false">
      <c r="A110" s="78" t="s">
        <v>5275</v>
      </c>
      <c r="B110" s="79" t="str">
        <f aca="false">IF(A110="NEWCOD",IF(ISBLANK(G110),"renseigner le champ 'Nouveau taxon'",G110),VLOOKUP(A110,'Ref Taxo'!A:B,2,FALSE()))</f>
        <v>Oxyrrhynchium hians</v>
      </c>
      <c r="C110" s="80" t="n">
        <f aca="false">IF(A110="NEWCOD",IF(ISBLANK(H110),"NoCod",H110),VLOOKUP(A110,'Ref Taxo'!A:D,4,FALSE()))</f>
        <v>31547</v>
      </c>
      <c r="D110" s="81" t="n">
        <v>0.01</v>
      </c>
      <c r="E110" s="82"/>
      <c r="F110" s="82" t="s">
        <v>5276</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0.04</v>
      </c>
      <c r="E111" s="82" t="n">
        <v>0.01</v>
      </c>
      <c r="F111" s="82" t="s">
        <v>5274</v>
      </c>
      <c r="G111" s="85"/>
      <c r="H111" s="86"/>
    </row>
    <row r="112" customFormat="false" ht="15" hidden="false" customHeight="false" outlineLevel="0" collapsed="false">
      <c r="A112" s="78" t="s">
        <v>4837</v>
      </c>
      <c r="B112" s="79" t="str">
        <f aca="false">IF(A112="NEWCOD",IF(ISBLANK(G112),"renseigner le champ 'Nouveau taxon'",G112),VLOOKUP(A112,'Ref Taxo'!A:B,2,FALSE()))</f>
        <v>Thamnobryum alopecurum</v>
      </c>
      <c r="C112" s="80" t="n">
        <f aca="false">IF(A112="NEWCOD",IF(ISBLANK(H112),"NoCod",H112),VLOOKUP(A112,'Ref Taxo'!A:D,4,FALSE()))</f>
        <v>1344</v>
      </c>
      <c r="D112" s="81" t="n">
        <v>0.01</v>
      </c>
      <c r="E112" s="82"/>
      <c r="F112" s="82" t="s">
        <v>5274</v>
      </c>
      <c r="G112" s="85"/>
      <c r="H112" s="86"/>
    </row>
    <row r="113" customFormat="false" ht="15" hidden="false" customHeight="false" outlineLevel="0" collapsed="false">
      <c r="A113" s="78" t="s">
        <v>1719</v>
      </c>
      <c r="B113" s="79" t="str">
        <f aca="false">IF(A113="NEWCOD",IF(ISBLANK(G113),"renseigner le champ 'Nouveau taxon'",G113),VLOOKUP(A113,'Ref Taxo'!A:B,2,FALSE()))</f>
        <v>Equisetum arvense</v>
      </c>
      <c r="C113" s="80" t="n">
        <f aca="false">IF(A113="NEWCOD",IF(ISBLANK(H113),"NoCod",H113),VLOOKUP(A113,'Ref Taxo'!A:D,4,FALSE()))</f>
        <v>1384</v>
      </c>
      <c r="D113" s="81" t="n">
        <v>0.01</v>
      </c>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2020-09-04T13:59:42Z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