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<sst xmlns="http://schemas.openxmlformats.org/spreadsheetml/2006/main" count="6479" uniqueCount="5305">
  <si>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</si>
  <si>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</si>
  <si>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</si>
  <si>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</si>
  <si>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</si>
  <si>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</si>
  <si>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</si>
  <si>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</si>
  <si>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</si>
  <si>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</si>
  <si>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</si>
  <si>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</si>
  <si>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</si>
  <si>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</si>
  <si>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</si>
  <si>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</si>
  <si>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</si>
  <si>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</si>
  <si>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</si>
  <si>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</si>
  <si>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</si>
  <si>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</si>
  <si>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</si>
  <si>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</si>
  <si>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</si>
  <si>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</si>
  <si>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</si>
  <si>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</si>
  <si>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</si>
  <si>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</si>
  <si>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</si>
  <si>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</si>
  <si>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</si>
  <si>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</si>
  <si>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</si>
  <si>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</si>
  <si>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</si>
  <si>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</si>
  <si>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</si>
  <si>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</si>
  <si>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</si>
  <si>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</si>
  <si>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</si>
  <si>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</si>
  <si>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</si>
  <si>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</si>
  <si>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</si>
  <si>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</si>
  <si>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</si>
  <si>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</si>
  <si>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</si>
  <si>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</si>
  <si>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</si>
  <si>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</si>
  <si>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</si>
  <si>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</si>
  <si>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</si>
  <si>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</si>
  <si>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</si>
  <si>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</si>
  <si>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</si>
  <si>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</si>
  <si>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</si>
  <si>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</si>
  <si>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</si>
  <si>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</si>
  <si>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</si>
  <si>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</si>
  <si>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</si>
  <si>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</si>
  <si>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</si>
  <si>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</si>
  <si>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</si>
  <si>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</si>
  <si>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</si>
  <si>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</si>
  <si>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</si>
  <si>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</si>
  <si>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</si>
  <si>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</si>
  <si>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</si>
  <si>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</si>
  <si>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</si>
  <si>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</si>
  <si>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</si>
  <si>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</si>
  <si>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</si>
  <si>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</si>
  <si>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</si>
  <si>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</si>
  <si>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</si>
  <si>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</si>
  <si>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</si>
  <si>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</si>
  <si>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</si>
  <si>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</si>
  <si>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</si>
  <si>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</si>
  <si>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</si>
  <si>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</si>
  <si>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</si>
  <si>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</si>
  <si>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</si>
  <si>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</si>
  <si>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</si>
  <si>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</si>
  <si>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</si>
  <si>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</si>
  <si>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</si>
  <si>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</si>
  <si>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</si>
  <si>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</si>
  <si>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</si>
  <si>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</si>
  <si>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</si>
  <si>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</si>
  <si>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</si>
  <si>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</si>
  <si>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</si>
  <si>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</si>
  <si>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</si>
  <si>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</si>
  <si>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</si>
  <si>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</si>
  <si>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</si>
  <si>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</si>
  <si>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</si>
  <si>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</si>
  <si>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</si>
  <si>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</si>
  <si>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</si>
  <si>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</si>
  <si>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</si>
  <si>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</si>
  <si>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</si>
  <si>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</si>
  <si>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</si>
  <si>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</si>
  <si>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</si>
  <si>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</si>
  <si>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</si>
  <si>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</si>
  <si>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</si>
  <si>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</si>
  <si>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</si>
  <si>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</si>
  <si>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</si>
  <si>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</si>
  <si>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</si>
  <si>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</si>
  <si>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</si>
  <si>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</si>
  <si>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</si>
  <si>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</si>
  <si>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</si>
  <si>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</si>
  <si>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</si>
  <si>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</si>
  <si>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</si>
  <si>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</si>
  <si>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</si>
  <si>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</si>
  <si>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</si>
  <si>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</si>
  <si>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</si>
  <si>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</si>
  <si>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</si>
  <si>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</si>
  <si>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</si>
  <si>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</si>
  <si>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</si>
  <si>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</si>
  <si>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</si>
  <si>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</si>
  <si>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</si>
  <si>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</si>
  <si>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</si>
  <si>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</si>
  <si>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</si>
  <si>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</si>
  <si>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</si>
  <si>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</si>
  <si>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</si>
  <si>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</si>
  <si>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</si>
  <si>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</si>
  <si>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</si>
  <si>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</si>
  <si>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</si>
  <si>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</si>
  <si>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</si>
  <si>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</si>
  <si>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</si>
  <si>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</si>
  <si>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</si>
  <si>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</si>
  <si>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</si>
  <si>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</si>
  <si>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</si>
  <si>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</si>
  <si>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</si>
  <si>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</si>
  <si>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</si>
  <si>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</si>
  <si>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</si>
  <si>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</si>
  <si>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</si>
  <si>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</si>
  <si>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</si>
  <si>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</si>
  <si>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</si>
  <si>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</si>
  <si>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</si>
  <si>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</si>
  <si>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</si>
  <si>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</si>
  <si>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</si>
  <si>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</si>
  <si>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</si>
  <si>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</si>
  <si>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</si>
  <si>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</si>
  <si>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</si>
  <si>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</si>
  <si>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</si>
  <si>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</si>
  <si>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</si>
  <si>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</si>
  <si>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</si>
  <si>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</si>
  <si>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</si>
  <si>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</si>
  <si>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</si>
  <si>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</si>
  <si>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</si>
  <si>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</si>
  <si>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</si>
  <si>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</si>
  <si>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</si>
  <si>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</si>
  <si>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</si>
  <si>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</si>
  <si>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</si>
  <si>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</si>
  <si>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</si>
  <si>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</si>
  <si>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</si>
  <si>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</si>
  <si>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</si>
  <si>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</si>
  <si>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</si>
  <si>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</si>
  <si>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</si>
  <si>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</si>
  <si>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</si>
  <si>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</si>
  <si>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</si>
  <si>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</si>
  <si>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</si>
  <si>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</si>
  <si>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</si>
  <si>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</si>
  <si>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</si>
  <si>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</si>
  <si>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</si>
  <si>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</si>
  <si>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</si>
  <si>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</si>
  <si>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</si>
  <si>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</si>
  <si>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</si>
  <si>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</si>
  <si>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</si>
  <si>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</si>
  <si>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</si>
  <si>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</si>
  <si>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</si>
  <si>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</si>
  <si>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</si>
  <si>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</si>
  <si>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</si>
  <si>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</si>
  <si>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</si>
  <si>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</si>
  <si>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</si>
  <si>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</si>
  <si>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</si>
  <si>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</si>
  <si>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</si>
  <si>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</si>
  <si>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</si>
  <si>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</si>
  <si>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</si>
  <si>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</si>
  <si>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</si>
  <si>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</si>
  <si>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</si>
  <si>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</si>
  <si>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</si>
  <si>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</si>
  <si>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</si>
  <si>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</si>
  <si>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</si>
  <si>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</si>
  <si>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</si>
  <si>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</si>
  <si>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</si>
  <si>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</si>
  <si>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</si>
  <si>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</si>
  <si>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</si>
  <si>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</si>
  <si>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</si>
  <si>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</si>
  <si>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</si>
  <si>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</si>
  <si>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</si>
  <si>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</si>
  <si>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</si>
  <si>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</si>
  <si>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</si>
  <si>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</si>
  <si>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</si>
  <si>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</si>
  <si>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</si>
  <si>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</si>
  <si>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</si>
  <si>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</si>
  <si>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</si>
  <si>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</si>
  <si>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</si>
  <si>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</si>
  <si>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</si>
  <si>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</si>
  <si>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</si>
  <si>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</si>
  <si>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</si>
  <si>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</si>
  <si>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</si>
  <si>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</si>
  <si>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</si>
  <si>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</si>
  <si>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</si>
  <si>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</si>
  <si>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</si>
  <si>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</si>
  <si>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</si>
  <si>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</si>
  <si>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</si>
  <si>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</si>
  <si>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</si>
  <si>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</si>
  <si>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</si>
  <si>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</si>
  <si>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</si>
  <si>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</si>
  <si>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</si>
  <si>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</si>
  <si>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</si>
  <si>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</si>
  <si>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</si>
  <si>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</si>
  <si>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</si>
  <si>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</si>
  <si>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</si>
  <si>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</si>
  <si>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</si>
  <si>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</si>
  <si>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</si>
  <si>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</si>
  <si>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</si>
  <si>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</si>
  <si>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</si>
  <si>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</si>
  <si>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</si>
  <si>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</si>
  <si>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</si>
  <si>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</si>
  <si>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</si>
  <si>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</si>
  <si>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</si>
  <si>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</si>
  <si>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</si>
  <si>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</si>
  <si>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</si>
  <si>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</si>
  <si>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</si>
  <si>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</si>
  <si>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</si>
  <si>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</si>
  <si>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</si>
  <si>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</si>
  <si>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</si>
  <si>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</si>
  <si>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</si>
  <si>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</si>
  <si>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</si>
  <si>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</si>
  <si>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</si>
  <si>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</si>
  <si>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</si>
  <si>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</si>
  <si>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</si>
  <si>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</si>
  <si>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</si>
  <si>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</si>
  <si>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</si>
  <si>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</si>
  <si>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</si>
  <si>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</si>
  <si>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</si>
  <si>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</si>
  <si>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</si>
  <si>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</si>
  <si>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</si>
  <si>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</si>
  <si>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</si>
  <si>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</si>
  <si>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</si>
  <si>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</si>
  <si>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</si>
  <si>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</si>
  <si>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</si>
  <si>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</si>
  <si>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</si>
  <si>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</si>
  <si>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</si>
  <si>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</si>
  <si>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</si>
  <si>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</si>
  <si>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</si>
  <si>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</si>
  <si>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</si>
  <si>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</si>
  <si>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</si>
  <si>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</si>
  <si>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</si>
  <si>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</si>
  <si>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</si>
  <si>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</si>
  <si>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</si>
  <si>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</si>
  <si>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</si>
  <si>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</si>
  <si>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</si>
  <si>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</si>
  <si>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</si>
  <si>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</si>
  <si>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</si>
  <si>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</si>
  <si>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</si>
  <si>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</si>
  <si>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</si>
  <si>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</si>
  <si>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</si>
  <si>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</si>
  <si>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</si>
  <si>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</si>
  <si>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</si>
  <si>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</si>
  <si>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</si>
  <si>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</si>
  <si>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</si>
  <si>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</si>
  <si>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</si>
  <si>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</si>
  <si>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</si>
  <si>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</si>
  <si>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</si>
  <si>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</si>
  <si>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</si>
  <si>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</si>
  <si>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</si>
  <si>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</si>
  <si>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</si>
  <si>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</si>
  <si>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</si>
  <si>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</si>
  <si>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</si>
  <si>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</si>
  <si>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</si>
  <si>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</si>
  <si>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</si>
  <si>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</si>
  <si>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</si>
  <si>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</si>
  <si>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</si>
  <si>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</si>
  <si>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</si>
  <si>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</si>
  <si>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</si>
  <si>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</si>
  <si>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</si>
  <si>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</si>
  <si>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</si>
  <si>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</si>
  <si>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</si>
  <si>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</si>
  <si>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</si>
  <si>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</si>
  <si>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</si>
  <si>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</si>
  <si>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</si>
  <si>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</si>
  <si>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</si>
  <si>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</si>
  <si>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</si>
  <si>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</si>
  <si>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</si>
  <si>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</si>
  <si>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</si>
  <si>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</si>
  <si>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</si>
  <si>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</si>
  <si>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</si>
  <si>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</si>
  <si>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</si>
  <si>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</si>
  <si>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</si>
  <si>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</si>
  <si>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</si>
  <si>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</si>
  <si>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</si>
  <si>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</si>
  <si>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</si>
  <si>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</si>
  <si>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</si>
  <si>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</si>
  <si>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</si>
  <si>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</si>
  <si>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</si>
  <si>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</si>
  <si>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</si>
  <si>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</si>
  <si>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</si>
  <si>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</si>
  <si>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</si>
  <si>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</si>
  <si>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</si>
  <si>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</si>
  <si>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</si>
  <si>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</si>
  <si>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</si>
  <si>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</si>
  <si>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</si>
  <si>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</si>
  <si>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</si>
  <si>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</si>
  <si>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</si>
  <si>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</si>
  <si>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</si>
  <si>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</si>
  <si>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</si>
  <si>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</si>
  <si>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</si>
  <si>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</si>
  <si>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</si>
  <si>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</si>
  <si>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</si>
  <si>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</si>
  <si>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</si>
  <si>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</si>
  <si>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</si>
  <si>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</si>
  <si>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</si>
  <si>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</si>
  <si>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</si>
  <si>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</si>
  <si>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</si>
  <si>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</si>
  <si>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</si>
  <si>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</si>
  <si>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</si>
  <si>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</si>
  <si>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</si>
  <si>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</si>
  <si>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</si>
  <si>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</si>
  <si>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</si>
  <si>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</si>
  <si>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</si>
  <si>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</si>
  <si>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</si>
  <si>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</si>
  <si>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</si>
  <si>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</si>
  <si>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</si>
  <si>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</si>
  <si>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</si>
  <si>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</si>
  <si>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</si>
  <si>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</si>
  <si>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</si>
  <si>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</si>
  <si>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</si>
  <si>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</si>
  <si>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</si>
  <si>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</si>
  <si>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</si>
  <si>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</si>
  <si>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</si>
  <si>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</si>
  <si>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</si>
  <si>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</si>
  <si>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</si>
  <si>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</si>
  <si>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</si>
  <si>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</si>
  <si>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</si>
  <si>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</si>
  <si>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</si>
  <si>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</si>
  <si>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</si>
  <si>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</si>
  <si>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</si>
  <si>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</si>
  <si>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</si>
  <si>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</si>
  <si>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</si>
  <si>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</si>
  <si>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</si>
  <si>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</si>
  <si>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</si>
  <si>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</si>
  <si>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</si>
  <si>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</si>
  <si>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</si>
  <si>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</si>
  <si>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</si>
  <si>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</si>
  <si>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</si>
  <si>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</si>
  <si>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</si>
  <si>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</si>
  <si>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</si>
  <si>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</si>
  <si>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</si>
  <si>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</si>
  <si>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</si>
  <si>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</si>
  <si>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</si>
  <si>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</si>
  <si>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</si>
  <si>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</si>
  <si>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</si>
  <si>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</si>
  <si>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</si>
  <si>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</si>
  <si>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</si>
  <si>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</si>
  <si>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</si>
  <si>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</si>
  <si>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</si>
  <si>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</si>
  <si>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</si>
  <si>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</si>
  <si>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</si>
  <si>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</si>
  <si>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</si>
  <si>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</si>
  <si>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</si>
  <si>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</si>
  <si>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</si>
  <si>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</si>
  <si>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</si>
  <si>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</si>
  <si>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</si>
  <si>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</si>
  <si>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</si>
  <si>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</si>
  <si>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</si>
  <si>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</si>
  <si>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</si>
  <si>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</si>
  <si>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</si>
  <si>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</si>
  <si>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</si>
  <si>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</si>
  <si>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</si>
  <si>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</si>
  <si>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</si>
  <si>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</si>
  <si>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</si>
  <si>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</si>
  <si>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</si>
  <si>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</si>
  <si>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</si>
  <si>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</si>
  <si>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</si>
  <si>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</si>
  <si>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</si>
  <si>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</si>
  <si>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</si>
  <si>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</si>
  <si>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</si>
  <si>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</si>
  <si>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</si>
  <si>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</si>
  <si>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</si>
  <si>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</si>
  <si>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</si>
  <si>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</si>
  <si>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</si>
  <si>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</si>
  <si>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</si>
  <si>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</si>
  <si>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</si>
  <si>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</si>
  <si>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</si>
  <si>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</si>
  <si>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</si>
  <si>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</si>
  <si>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</si>
  <si>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</si>
  <si>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</si>
  <si>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</si>
  <si>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</si>
  <si>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</si>
  <si>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</si>
  <si>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</si>
  <si>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</si>
  <si>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</si>
  <si>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</si>
  <si>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</si>
  <si>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</si>
  <si>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</si>
  <si>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</si>
  <si>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</si>
  <si>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</si>
  <si>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</si>
  <si>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</si>
  <si>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</si>
  <si>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</si>
  <si>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</si>
  <si>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</si>
  <si>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</si>
  <si>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</si>
  <si>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</si>
  <si>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</si>
  <si>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</si>
  <si>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</si>
  <si>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</si>
  <si>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</si>
  <si>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</si>
  <si>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</si>
  <si>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</si>
  <si>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</si>
  <si>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</si>
  <si>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</si>
  <si>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</si>
  <si>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</si>
  <si>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</si>
  <si>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</si>
  <si>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</si>
  <si>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</si>
  <si>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</si>
  <si>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</si>
  <si>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</si>
  <si>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</si>
  <si>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</si>
  <si>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</si>
  <si>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</si>
  <si>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</si>
  <si>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</si>
  <si>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</si>
  <si>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</si>
  <si>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</si>
  <si>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</si>
  <si>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</si>
  <si>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</si>
  <si>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</si>
  <si>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</si>
  <si>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</si>
  <si>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</si>
  <si>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</si>
  <si>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</si>
  <si>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</si>
  <si>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</si>
  <si>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</si>
  <si>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</si>
  <si>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</si>
  <si>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</si>
  <si>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</si>
  <si>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</si>
  <si>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</si>
  <si>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</si>
  <si>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</si>
  <si>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</si>
  <si>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</si>
  <si>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</si>
  <si>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</si>
  <si>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</si>
  <si>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</si>
  <si>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</si>
  <si>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</si>
  <si>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</si>
  <si>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</si>
  <si>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</si>
  <si>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</si>
  <si>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</si>
  <si>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</si>
  <si>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</si>
  <si>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</si>
  <si>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</si>
  <si>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</si>
  <si>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</si>
  <si>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</si>
  <si>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</si>
  <si>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</si>
  <si>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</si>
  <si>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</si>
  <si>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</si>
  <si>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</si>
  <si>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</si>
  <si>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</si>
  <si>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</si>
  <si>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</si>
  <si>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</si>
  <si>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</si>
  <si>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</si>
  <si>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</si>
  <si>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</si>
  <si>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</si>
  <si>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</si>
  <si>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</si>
  <si>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</si>
  <si>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</si>
  <si>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</si>
  <si>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</si>
  <si>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</si>
  <si>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</si>
  <si>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</si>
  <si>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</si>
  <si>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</si>
  <si>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</si>
  <si>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</si>
  <si>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</si>
  <si>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</si>
  <si>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</si>
  <si>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</si>
  <si>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</si>
  <si>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</si>
  <si>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</si>
  <si>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</si>
  <si>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</si>
  <si>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</si>
  <si>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</si>
  <si>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</si>
  <si>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</si>
  <si>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</si>
  <si>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</si>
  <si>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</si>
  <si>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</si>
  <si>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</si>
  <si>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</si>
  <si>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</si>
  <si>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</si>
  <si>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</si>
  <si>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</si>
  <si>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</si>
  <si>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</si>
  <si>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</si>
  <si>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</si>
  <si>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</si>
  <si>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</si>
  <si>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</si>
  <si>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</si>
  <si>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</si>
  <si>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</si>
  <si>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</si>
  <si>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</si>
  <si>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</si>
  <si>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</si>
  <si>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</si>
  <si>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</si>
  <si>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</si>
  <si>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</si>
  <si>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</si>
  <si>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</si>
  <si>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</si>
  <si>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</si>
  <si>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</si>
  <si>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</si>
  <si>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</si>
  <si>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</si>
  <si>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</si>
  <si>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</si>
  <si>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</si>
  <si>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</si>
  <si>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</si>
  <si>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</si>
  <si>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</si>
  <si>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</si>
  <si>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</si>
  <si>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</si>
  <si>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</si>
  <si>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</si>
  <si>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</si>
  <si>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</si>
  <si>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</si>
  <si>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</si>
  <si>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</si>
  <si>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</si>
  <si>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</si>
  <si>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</si>
  <si>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</si>
  <si>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</si>
  <si>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</si>
  <si>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</si>
  <si>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</si>
  <si>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</si>
  <si>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</si>
  <si>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</si>
  <si>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</si>
  <si>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</si>
  <si>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</si>
  <si>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</si>
  <si>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</si>
  <si>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</si>
  <si>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</si>
  <si>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</si>
  <si>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</si>
  <si>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</si>
  <si>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</si>
  <si>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</si>
  <si>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</si>
  <si>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</si>
  <si>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</si>
  <si>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</si>
  <si>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</si>
  <si>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</si>
  <si>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</si>
  <si>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</si>
  <si>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</si>
  <si>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</si>
  <si>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</si>
  <si>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</si>
  <si>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</si>
  <si>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</si>
  <si>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</si>
  <si>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</si>
  <si>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</si>
  <si>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</si>
  <si>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</si>
  <si>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</si>
  <si>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</si>
  <si>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</si>
  <si>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</si>
  <si>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</si>
  <si>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</si>
  <si>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</si>
  <si>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</si>
  <si>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</si>
  <si>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</si>
  <si>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</si>
  <si>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</si>
  <si>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</si>
  <si>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</si>
  <si>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</si>
  <si>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</si>
  <si>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</si>
  <si>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</si>
  <si>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</si>
  <si>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</si>
  <si>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</si>
  <si>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</si>
  <si>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</si>
  <si>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</si>
  <si>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</si>
  <si>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</si>
  <si>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</si>
  <si>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</si>
  <si>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</si>
  <si>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</si>
  <si>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</si>
  <si>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</si>
  <si>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</si>
  <si>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</si>
  <si>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</si>
  <si>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</si>
  <si>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</si>
  <si>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</si>
  <si>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</si>
  <si>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</si>
  <si>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</si>
  <si>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</si>
  <si>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</si>
  <si>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</si>
  <si>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</si>
  <si>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</si>
  <si>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</si>
  <si>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</si>
  <si>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</si>
  <si>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</si>
  <si>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</si>
  <si>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</si>
  <si>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</si>
  <si>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</si>
  <si>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</si>
  <si>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</si>
  <si>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</si>
  <si>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</si>
  <si>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</si>
  <si>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</si>
  <si>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</si>
  <si>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</si>
  <si>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</si>
  <si>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</si>
  <si>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</si>
  <si>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</si>
  <si>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</si>
  <si>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</si>
  <si>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</si>
  <si>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</si>
  <si>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</si>
  <si>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</si>
  <si>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</si>
  <si>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</si>
  <si>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</si>
  <si>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</si>
  <si>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</si>
  <si>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</si>
  <si>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</si>
  <si>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</si>
  <si>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</si>
  <si>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</si>
  <si>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</si>
  <si>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</si>
  <si>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</si>
  <si>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</si>
  <si>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</si>
  <si>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</si>
  <si>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</si>
  <si>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</si>
  <si>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</si>
  <si>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</si>
  <si>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</si>
  <si>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</si>
  <si>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</si>
  <si>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</si>
  <si>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</si>
  <si>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</si>
  <si>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</si>
  <si>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</si>
  <si>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</si>
  <si>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</si>
  <si>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</si>
  <si>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</si>
  <si>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</si>
  <si>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</si>
  <si>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</si>
  <si>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</si>
  <si>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</si>
  <si>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</si>
  <si>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</si>
  <si>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</si>
  <si>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</si>
  <si>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</si>
  <si>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</si>
  <si>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</si>
  <si>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</si>
  <si>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</si>
  <si>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</si>
  <si>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</si>
  <si>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</si>
  <si>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</si>
  <si>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</si>
  <si>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</si>
  <si>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</si>
  <si>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</si>
  <si>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</si>
  <si>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</si>
  <si>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</si>
  <si>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</si>
  <si>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</si>
  <si>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</si>
  <si>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</si>
  <si>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</si>
  <si>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</si>
  <si>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</si>
  <si>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</si>
  <si>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</si>
  <si>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</si>
  <si>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</si>
  <si>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</si>
  <si>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</si>
  <si>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</si>
  <si>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</si>
  <si>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</si>
  <si>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</si>
  <si>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</si>
  <si>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</si>
  <si>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</si>
  <si>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</si>
  <si>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</si>
  <si>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</si>
  <si>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</si>
  <si>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</si>
  <si>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</si>
  <si>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</si>
  <si>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</si>
  <si>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</si>
  <si>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</si>
  <si>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</si>
  <si>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</si>
  <si>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</si>
  <si>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</si>
  <si>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</si>
  <si>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</si>
  <si>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</si>
  <si>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</si>
  <si>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</si>
  <si>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</si>
  <si>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</si>
  <si>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</si>
  <si>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</si>
  <si>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</si>
  <si>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</si>
  <si>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</si>
  <si>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</si>
  <si>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</si>
  <si>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</si>
  <si>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</si>
  <si>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</si>
  <si>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</si>
  <si>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</si>
  <si>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</si>
  <si>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</si>
  <si>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</si>
  <si>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</si>
  <si>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</si>
  <si>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</si>
  <si>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</si>
  <si>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</si>
  <si>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</si>
  <si>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</si>
  <si>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</si>
  <si>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</si>
  <si>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</si>
  <si>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</si>
  <si>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</si>
  <si>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</si>
  <si>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</si>
  <si>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</si>
  <si>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</si>
  <si>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</si>
  <si>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</si>
  <si>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</si>
  <si>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</si>
  <si>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</si>
  <si>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</si>
  <si>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</si>
  <si>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</si>
  <si>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</si>
  <si>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</si>
  <si>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</si>
  <si>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</si>
  <si>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</si>
  <si>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</si>
  <si>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</si>
  <si>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</si>
  <si>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</si>
  <si>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</si>
  <si>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</si>
  <si>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</si>
  <si>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</si>
  <si>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</si>
  <si>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</si>
  <si>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</si>
  <si>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</si>
  <si>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</si>
  <si>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</si>
  <si>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</si>
  <si>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</si>
  <si>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</si>
  <si>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</si>
  <si>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</si>
  <si>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</si>
  <si>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</si>
  <si>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</si>
  <si>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</si>
  <si>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</si>
  <si>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</si>
  <si>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</si>
  <si>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</si>
  <si>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</si>
  <si>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</si>
  <si>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</si>
  <si>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</si>
  <si>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</si>
  <si>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</si>
  <si>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</si>
  <si>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</si>
  <si>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</si>
  <si>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</si>
  <si>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</si>
  <si>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</si>
  <si>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</si>
  <si>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</si>
  <si>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</si>
  <si>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</si>
  <si>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</si>
  <si>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</si>
  <si>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</si>
  <si>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</si>
  <si>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</si>
  <si>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</si>
  <si>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</si>
  <si>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</si>
  <si>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</si>
  <si>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</si>
  <si>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</si>
  <si>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</si>
  <si>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</si>
  <si>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</si>
  <si>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</si>
  <si>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</si>
  <si>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</si>
  <si>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</si>
  <si>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</si>
  <si>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</si>
  <si>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</si>
  <si>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</si>
  <si>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</si>
  <si>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</si>
  <si>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</si>
  <si>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</si>
  <si>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</si>
  <si>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</si>
  <si>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</si>
  <si>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</si>
  <si>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</si>
  <si>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</si>
  <si>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</si>
  <si>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</si>
  <si>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</si>
  <si>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</si>
  <si>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</si>
  <si>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</si>
  <si>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</si>
  <si>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</si>
  <si>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</si>
  <si>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</si>
  <si>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</si>
  <si>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</si>
  <si>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</si>
  <si>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</si>
  <si>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</si>
  <si>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</si>
  <si>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</si>
  <si>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</si>
  <si>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</si>
  <si>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</si>
  <si>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</si>
  <si>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</si>
  <si>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</si>
  <si>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</si>
  <si>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</si>
  <si>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</si>
  <si>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</si>
  <si>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</si>
  <si>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</si>
  <si>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</si>
  <si>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</si>
  <si>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</si>
  <si>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</si>
  <si>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</si>
  <si>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</si>
  <si>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</si>
  <si>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</si>
  <si>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</si>
  <si>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</si>
  <si>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</si>
  <si>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</si>
  <si>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</si>
  <si>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</si>
  <si>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</si>
  <si>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</si>
  <si>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</si>
  <si>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</si>
  <si>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</si>
  <si>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</si>
  <si>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</si>
  <si>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</si>
  <si>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</si>
  <si>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</si>
  <si>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</si>
  <si>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</si>
  <si>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</si>
  <si>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</si>
  <si>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</si>
  <si>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</si>
  <si>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</si>
  <si>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</si>
  <si>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</si>
  <si>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</si>
  <si>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</si>
  <si>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</si>
  <si>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</si>
  <si>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</si>
  <si>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</si>
  <si>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</si>
  <si>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</si>
  <si>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</si>
  <si>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</si>
  <si>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</si>
  <si>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</si>
  <si>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</si>
  <si>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</si>
  <si>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</si>
  <si>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</si>
  <si>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</si>
  <si>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</si>
  <si>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</si>
  <si>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</si>
  <si>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</si>
  <si>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</si>
  <si>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</si>
  <si>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</si>
  <si>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</si>
  <si>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</si>
  <si>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</si>
  <si>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</si>
  <si>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</si>
  <si>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</si>
  <si>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</si>
  <si>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</si>
  <si>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</si>
  <si>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</si>
  <si>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</si>
  <si>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</si>
  <si>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</si>
  <si>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</si>
  <si>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</si>
  <si>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</si>
  <si>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</si>
  <si>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</si>
  <si>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</si>
  <si>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</si>
  <si>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</si>
  <si>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</si>
  <si>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</si>
  <si>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</si>
  <si>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</si>
  <si>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</si>
  <si>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</si>
  <si>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</si>
  <si>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</si>
  <si>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</si>
  <si>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</si>
  <si>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</si>
  <si>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</si>
  <si>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</si>
  <si>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</si>
  <si>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</si>
  <si>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</si>
  <si>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</si>
  <si>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</si>
  <si>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</si>
  <si>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</si>
  <si>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</si>
  <si>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</si>
  <si>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</si>
  <si>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</si>
  <si>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</si>
  <si>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</si>
  <si>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</si>
  <si>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</si>
  <si>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</si>
  <si>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</si>
  <si>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</si>
  <si>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</si>
  <si>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</si>
  <si>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</si>
  <si>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</si>
  <si>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</si>
  <si>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</si>
  <si>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</si>
  <si>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</si>
  <si>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</si>
  <si>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</si>
  <si>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</si>
  <si>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</si>
  <si>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</si>
  <si>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</si>
  <si>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</si>
  <si>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</si>
  <si>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</si>
  <si>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</si>
  <si>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</si>
  <si>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</si>
  <si>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</si>
  <si>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</si>
  <si>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</si>
  <si>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</si>
  <si>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</si>
  <si>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</si>
  <si>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</si>
  <si>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</si>
  <si>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</si>
  <si>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</si>
  <si>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</si>
  <si>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</si>
  <si>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</si>
  <si>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</si>
  <si>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</si>
  <si>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</si>
  <si>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</si>
  <si>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</si>
  <si>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</si>
  <si>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</si>
  <si>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</si>
  <si>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</si>
  <si>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</si>
  <si>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</si>
  <si>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</si>
  <si>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</si>
  <si>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</si>
  <si>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</si>
  <si>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</si>
  <si>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</si>
  <si>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</si>
  <si>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</si>
  <si>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</si>
  <si>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</si>
  <si>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</si>
  <si>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</si>
  <si>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</si>
  <si>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</si>
  <si>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</si>
  <si>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</si>
  <si>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</si>
  <si>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</si>
  <si>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</si>
  <si>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</si>
  <si>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</si>
  <si>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</si>
  <si>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</si>
  <si>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</si>
  <si>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</si>
  <si>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</si>
  <si>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</si>
  <si>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</si>
  <si>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</si>
  <si>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</si>
  <si>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</si>
  <si>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</si>
  <si>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</si>
  <si>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</si>
  <si>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</si>
  <si>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</si>
  <si>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</si>
  <si>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</si>
  <si>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</si>
  <si>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</si>
  <si>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</si>
  <si>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</si>
  <si>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</si>
  <si>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</si>
  <si>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</si>
  <si>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</si>
  <si>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</si>
  <si>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</si>
  <si>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</si>
  <si>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</si>
  <si>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</si>
  <si>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</si>
  <si>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</si>
  <si>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</si>
  <si>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</si>
  <si>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</si>
  <si>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</si>
  <si>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</si>
  <si>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</si>
  <si>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</si>
  <si>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</si>
  <si>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</si>
  <si>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</si>
  <si>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</si>
  <si>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</si>
  <si>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</si>
  <si>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</si>
  <si>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</si>
  <si>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</si>
  <si>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</si>
  <si>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</si>
  <si>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</si>
  <si>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</si>
  <si>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</si>
  <si>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</si>
  <si>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</si>
  <si>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</si>
  <si>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</si>
  <si>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</si>
  <si>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</si>
  <si>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</si>
  <si>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</si>
  <si>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</si>
  <si>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</si>
  <si>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</si>
  <si>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</si>
  <si>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</si>
  <si>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</si>
  <si>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</si>
  <si>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</si>
  <si>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</si>
  <si>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</si>
  <si>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</si>
  <si>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</si>
  <si>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</si>
  <si>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</si>
  <si>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</si>
  <si>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</si>
  <si>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</si>
  <si>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</si>
  <si>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</si>
  <si>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</si>
  <si>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</si>
  <si>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</si>
  <si>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</si>
  <si>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</si>
  <si>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</si>
  <si>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</si>
  <si>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</si>
  <si>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</si>
  <si>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</si>
  <si>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</si>
  <si>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</si>
  <si>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</si>
  <si>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</si>
  <si>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</si>
  <si>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</si>
  <si>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</si>
  <si>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</si>
  <si>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</si>
  <si>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</si>
  <si>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</si>
  <si>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</si>
  <si>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</si>
  <si>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</si>
  <si>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</si>
  <si>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</si>
  <si>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</si>
  <si>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</si>
  <si>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</si>
  <si>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</si>
  <si>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</si>
  <si>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</si>
  <si>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</si>
  <si>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</si>
  <si>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</si>
  <si>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</si>
  <si>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</si>
  <si>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</si>
  <si>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</si>
  <si>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</si>
  <si>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</si>
  <si>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</si>
  <si>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</si>
  <si>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</si>
  <si>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</si>
  <si>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</si>
  <si>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</si>
  <si>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</si>
  <si>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</si>
  <si>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</si>
  <si>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</si>
  <si>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</si>
  <si>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</si>
  <si>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</si>
  <si>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</si>
  <si>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</si>
  <si>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</si>
  <si>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</si>
  <si>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</si>
  <si>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</si>
  <si>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</si>
  <si>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</si>
  <si>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</si>
  <si>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</si>
  <si>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</si>
  <si>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</si>
  <si>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</si>
  <si>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</si>
  <si>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</si>
  <si>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</si>
  <si>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</si>
  <si>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</si>
  <si>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</si>
  <si>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</si>
  <si>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</si>
  <si>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</si>
  <si>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</si>
  <si>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</si>
  <si>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</si>
  <si>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</si>
  <si>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</si>
  <si>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</si>
  <si>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</si>
  <si>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</si>
  <si>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</si>
  <si>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</si>
  <si>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</si>
  <si>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</si>
  <si>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</si>
  <si>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</si>
  <si>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</si>
  <si>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</si>
  <si>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</si>
  <si>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</si>
  <si>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</si>
  <si>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</si>
  <si>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</si>
  <si>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</si>
  <si>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</si>
  <si>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</si>
  <si>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</si>
  <si>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</si>
  <si>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</si>
  <si>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</si>
  <si>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</si>
  <si>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</si>
  <si>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</si>
  <si>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</si>
  <si>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</si>
  <si>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</si>
  <si>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</si>
  <si>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</si>
  <si>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</si>
  <si>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</si>
  <si>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</si>
  <si>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</si>
  <si>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</si>
  <si>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</si>
  <si>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</si>
  <si>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</si>
  <si>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</si>
  <si>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</si>
  <si>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</si>
  <si>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</si>
  <si>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</si>
  <si>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</si>
  <si>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</si>
  <si>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</si>
  <si>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</si>
  <si>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</si>
  <si>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</si>
  <si>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</si>
  <si>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</si>
  <si>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</si>
  <si>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</si>
  <si>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</si>
  <si>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</si>
  <si>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</si>
  <si>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</si>
  <si>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</si>
  <si>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</si>
  <si>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</si>
  <si>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</si>
  <si>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</si>
  <si>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</si>
  <si>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</si>
  <si>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</si>
  <si>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</si>
  <si>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</si>
  <si>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</si>
  <si>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</si>
  <si>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</si>
  <si>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</si>
  <si>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</si>
  <si>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</si>
  <si>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</si>
  <si>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</si>
  <si>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</si>
  <si>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</si>
  <si>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</si>
  <si>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</si>
  <si>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</si>
  <si>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</si>
  <si>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</si>
  <si>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</si>
  <si>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</si>
  <si>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</si>
  <si>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</si>
  <si>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</si>
  <si>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</si>
  <si>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</si>
  <si>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</si>
  <si>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</si>
  <si>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</si>
  <si>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</si>
  <si>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</si>
  <si>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</si>
  <si>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</si>
  <si>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</si>
  <si>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</si>
  <si>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</si>
  <si>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</si>
  <si>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</si>
  <si>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</si>
  <si>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</si>
  <si>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</si>
  <si>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</si>
  <si>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</si>
  <si>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</si>
  <si>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</si>
  <si>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</si>
  <si>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</si>
  <si>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</si>
  <si>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</si>
  <si>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</si>
  <si>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</si>
  <si>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</si>
  <si>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</si>
  <si>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</si>
  <si>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</si>
  <si>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</si>
  <si>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</si>
  <si>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</si>
  <si>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</si>
  <si>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</si>
  <si>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</si>
  <si>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</si>
  <si>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</si>
  <si>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</si>
  <si>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</si>
  <si>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</si>
  <si>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</si>
  <si>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</si>
  <si>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</si>
  <si>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</si>
  <si>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</si>
  <si>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</si>
  <si>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</si>
  <si>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</si>
  <si>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</si>
  <si>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</si>
  <si>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</si>
  <si>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</si>
  <si>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</si>
  <si>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</si>
  <si>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</si>
  <si>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</si>
  <si>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</si>
  <si>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</si>
  <si>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</si>
  <si>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</si>
  <si>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</si>
  <si>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</si>
  <si>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</si>
  <si>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</si>
  <si>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</si>
  <si>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</si>
  <si>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</si>
  <si>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</si>
  <si>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</si>
  <si>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</si>
  <si>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</si>
  <si>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</si>
  <si>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</si>
  <si>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</si>
  <si>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</si>
  <si>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</si>
  <si>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</si>
  <si>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</si>
  <si>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</si>
  <si>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</si>
  <si>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</si>
  <si>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</si>
  <si>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</si>
  <si>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</si>
  <si>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</si>
  <si>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</si>
  <si>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</si>
  <si>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</si>
  <si>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</si>
  <si>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</si>
  <si>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</si>
  <si>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</si>
  <si>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</si>
  <si>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</si>
  <si>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</si>
  <si>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</si>
  <si>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</si>
  <si>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</si>
  <si>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</si>
  <si>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</si>
  <si>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</si>
  <si>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</si>
  <si>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</si>
  <si>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</si>
  <si>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</si>
  <si>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</si>
  <si>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</si>
  <si>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</si>
  <si>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</si>
  <si>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</si>
  <si>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</si>
  <si>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</si>
  <si>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</si>
  <si>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</si>
  <si>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</si>
  <si>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</si>
  <si>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</si>
  <si>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</si>
  <si>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</si>
  <si>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</si>
  <si>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</si>
  <si>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</si>
  <si>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</si>
  <si>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</si>
  <si>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</si>
  <si>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</si>
  <si>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</si>
  <si>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</si>
  <si>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</si>
  <si>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</si>
  <si>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</si>
  <si>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</si>
  <si>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</si>
  <si>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</si>
  <si>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</si>
  <si>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</si>
  <si>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</si>
  <si>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</si>
  <si>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</si>
  <si>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</si>
  <si>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</si>
  <si>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</si>
  <si>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</si>
  <si>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</si>
  <si>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</si>
  <si>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</si>
  <si>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</si>
  <si>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</si>
  <si>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</si>
  <si>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</si>
  <si>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</si>
  <si>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</si>
  <si>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</si>
  <si>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</si>
  <si>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</si>
  <si>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</si>
  <si>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</si>
  <si>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</si>
  <si>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</si>
  <si>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</si>
  <si>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</si>
  <si>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</si>
  <si>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</si>
  <si>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</si>
  <si>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</si>
  <si>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</si>
  <si>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</si>
  <si>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</si>
  <si>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</si>
  <si>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</si>
  <si>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</si>
  <si>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</si>
  <si>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</si>
  <si>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</si>
  <si>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</si>
  <si>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</si>
  <si>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</si>
  <si>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</si>
  <si>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</si>
  <si>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</si>
  <si>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</si>
  <si>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</si>
  <si>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</si>
  <si>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</si>
  <si>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</si>
  <si>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</si>
  <si>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</si>
  <si>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</si>
  <si>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</si>
  <si>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</si>
  <si>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</si>
  <si>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</si>
  <si>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</si>
  <si>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</si>
  <si>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</si>
  <si>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</si>
  <si>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</si>
  <si>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</si>
  <si>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</si>
  <si>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</si>
  <si>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</si>
  <si>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</si>
  <si>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</si>
  <si>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</si>
  <si>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</si>
  <si>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</si>
  <si>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</si>
  <si>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</si>
  <si>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</si>
  <si>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</si>
  <si>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</si>
  <si>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</si>
  <si>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</si>
  <si>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</si>
  <si>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</si>
  <si>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</si>
  <si>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</si>
  <si>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</si>
  <si>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</si>
  <si>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</si>
  <si>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</si>
  <si>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</si>
  <si>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</si>
  <si>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</si>
  <si>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</si>
  <si>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</si>
  <si>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</si>
  <si>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</si>
  <si>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</si>
  <si>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</si>
  <si>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</si>
  <si>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</si>
  <si>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</si>
  <si>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</si>
  <si>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</si>
  <si>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</si>
  <si>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</si>
  <si>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</si>
  <si>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</si>
  <si>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</si>
  <si>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</si>
  <si>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</si>
  <si>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</si>
  <si>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</si>
  <si>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</si>
  <si>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</si>
  <si>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</si>
  <si>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</si>
  <si>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</si>
  <si>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</si>
  <si>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</si>
  <si>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</si>
  <si>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</si>
  <si>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</si>
  <si>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</si>
  <si>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</si>
  <si>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</si>
  <si>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</si>
  <si>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</si>
  <si>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</si>
  <si>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</si>
  <si>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</si>
  <si>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</si>
  <si>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</si>
  <si>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</si>
  <si>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</si>
  <si>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</si>
  <si>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</si>
  <si>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</si>
  <si>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</si>
  <si>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</si>
  <si>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</si>
  <si>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</si>
  <si>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</si>
  <si>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</si>
  <si>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</si>
  <si>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</si>
  <si>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</si>
  <si>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</si>
  <si>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</si>
  <si>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</si>
  <si>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</si>
  <si>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</si>
  <si>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</si>
  <si>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</si>
  <si>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</si>
  <si>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</si>
  <si>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</si>
  <si>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</si>
  <si>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</si>
  <si>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</si>
  <si>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</si>
  <si>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</si>
  <si>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</si>
  <si>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</si>
  <si>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</si>
  <si>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</si>
  <si>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</si>
  <si>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</si>
  <si>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</si>
  <si>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</si>
  <si>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</si>
  <si>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</si>
  <si>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</si>
  <si>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</si>
  <si>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</si>
  <si>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</si>
  <si>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</si>
  <si>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</si>
  <si>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</si>
  <si>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</si>
  <si>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</si>
  <si>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</si>
  <si>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</si>
  <si>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</si>
  <si>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</si>
  <si>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</si>
  <si>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</si>
  <si>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</si>
  <si>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</si>
  <si>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</si>
  <si>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</si>
  <si>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</si>
  <si>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</si>
  <si>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</si>
  <si>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</si>
  <si>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</si>
  <si>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</si>
  <si>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</si>
  <si>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</si>
  <si>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</si>
  <si>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</si>
  <si>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</si>
  <si>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</si>
  <si>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</si>
  <si>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</si>
  <si>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</si>
  <si>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</si>
  <si>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</si>
  <si>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</si>
  <si>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</si>
  <si>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</si>
  <si>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</si>
  <si>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</si>
  <si>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</si>
  <si>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</si>
  <si>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</si>
  <si>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</si>
  <si>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</si>
  <si>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</si>
  <si>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</si>
  <si>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</si>
  <si>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</si>
  <si>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</si>
  <si>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</si>
  <si>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</si>
  <si>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</si>
  <si>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</si>
  <si>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</si>
  <si>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</si>
  <si>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</si>
  <si>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</si>
  <si>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</si>
  <si>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</si>
  <si>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</si>
  <si>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</si>
  <si>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</si>
  <si>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</si>
  <si>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</si>
  <si>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</si>
  <si>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</si>
  <si>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</si>
  <si>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</si>
  <si>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</si>
  <si>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</si>
  <si>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</si>
  <si>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</si>
  <si>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</si>
  <si>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</si>
  <si>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</si>
  <si>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</si>
  <si>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</si>
  <si>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</si>
  <si>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</si>
  <si>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</si>
  <si>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</si>
  <si>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</si>
  <si>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</si>
  <si>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</si>
  <si>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</si>
  <si>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</si>
  <si>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</si>
  <si>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</si>
  <si>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</si>
  <si>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</si>
  <si>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</si>
  <si>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</si>
  <si>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</si>
  <si>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</si>
  <si>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</si>
  <si>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</si>
  <si>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</si>
  <si>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</si>
  <si>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</si>
  <si>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</si>
  <si>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</si>
  <si>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</si>
  <si>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</si>
  <si>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</si>
  <si>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</si>
  <si>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</si>
  <si>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</si>
  <si>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</si>
  <si>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</si>
  <si>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</si>
  <si>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</si>
  <si>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</si>
  <si>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</si>
  <si>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</si>
  <si>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</si>
  <si>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</si>
  <si>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</si>
  <si>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</si>
  <si>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</si>
  <si>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</si>
  <si>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</si>
  <si>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</si>
  <si>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</si>
  <si>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</si>
  <si>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</si>
  <si>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</si>
  <si>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</si>
  <si>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</si>
  <si>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</si>
  <si>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</si>
  <si>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</si>
  <si>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</si>
  <si>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</si>
  <si>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</si>
  <si>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</si>
  <si>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</si>
  <si>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</si>
  <si>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</si>
  <si>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</si>
  <si>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</si>
  <si>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</si>
  <si>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</si>
  <si>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</si>
  <si>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</si>
  <si>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</si>
  <si>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</si>
  <si>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</si>
  <si>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</si>
  <si>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</si>
  <si>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</si>
  <si>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</si>
  <si>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</si>
  <si>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</si>
  <si>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</si>
  <si>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</si>
  <si>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</si>
  <si>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</si>
  <si>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</si>
  <si>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</si>
  <si>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</si>
  <si>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</si>
  <si>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</si>
  <si>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</si>
  <si>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</si>
  <si>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</si>
  <si>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</si>
  <si>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</si>
  <si>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</si>
  <si>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</si>
  <si>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</si>
  <si>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</si>
  <si>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</si>
  <si>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</si>
  <si>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</si>
  <si>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</si>
  <si>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</si>
  <si>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</si>
  <si>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</si>
  <si>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</si>
  <si>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</si>
  <si>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</si>
  <si>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</si>
  <si>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</si>
  <si>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</si>
  <si>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</si>
  <si>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</si>
  <si>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</si>
  <si>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</si>
  <si>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</si>
  <si>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</si>
  <si>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</si>
  <si>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</si>
  <si>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</si>
  <si>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</si>
  <si>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</si>
  <si>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</si>
  <si>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</si>
  <si>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</si>
  <si>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</si>
  <si>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</si>
  <si>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</si>
  <si>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</si>
  <si>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</si>
  <si>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</si>
  <si>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</si>
  <si>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</si>
  <si>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</si>
  <si>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</si>
  <si>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</si>
  <si>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</si>
  <si>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</si>
  <si>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</si>
  <si>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</si>
  <si>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</si>
  <si>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</si>
  <si>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</si>
  <si>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</si>
  <si>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</si>
  <si>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</si>
  <si>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</si>
  <si>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</si>
  <si>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</si>
  <si>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</si>
  <si>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</si>
  <si>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</si>
  <si>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</si>
  <si>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</si>
  <si>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</si>
  <si>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</si>
  <si>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</si>
  <si>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</si>
  <si>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</si>
  <si>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</si>
  <si>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</si>
  <si>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</si>
  <si>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</si>
  <si>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</si>
  <si>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</si>
  <si>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</si>
  <si>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</si>
  <si>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</si>
  <si>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</si>
  <si>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</si>
  <si>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</si>
  <si>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</si>
  <si>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</si>
  <si>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</si>
  <si>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</si>
  <si>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</si>
  <si>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</si>
  <si>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</si>
  <si>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</si>
  <si>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</si>
  <si>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</si>
  <si>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</si>
  <si>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</si>
  <si>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</si>
  <si>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</si>
  <si>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</si>
  <si>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</si>
  <si>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</si>
  <si>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</si>
  <si>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</si>
  <si>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</si>
  <si>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</si>
  <si>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</si>
  <si>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</si>
  <si>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</si>
  <si>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</si>
  <si>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</si>
  <si>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</si>
  <si>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</si>
  <si>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</si>
  <si>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</si>
  <si>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</si>
  <si>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</si>
  <si>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</si>
  <si>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</si>
  <si>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</si>
  <si>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</si>
  <si>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</si>
  <si>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</si>
  <si>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</si>
  <si>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</si>
  <si>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</si>
  <si>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</si>
  <si>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</si>
  <si>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</si>
  <si>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</si>
  <si>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</si>
  <si>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</si>
  <si>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</si>
  <si>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</si>
  <si>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</si>
  <si>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</si>
  <si>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</si>
  <si>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</si>
  <si>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</si>
  <si>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</si>
  <si>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</si>
  <si>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</si>
  <si>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</si>
  <si>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</si>
  <si>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</si>
  <si>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</si>
  <si>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</si>
  <si>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</si>
  <si>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</si>
  <si>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</si>
  <si>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</si>
  <si>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</si>
  <si>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</si>
  <si>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</si>
  <si>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</si>
  <si>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</si>
  <si>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</si>
  <si>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</si>
  <si>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</si>
  <si>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</si>
  <si>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</si>
  <si>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</si>
  <si>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</si>
  <si>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</si>
  <si>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</si>
  <si>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</si>
  <si>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</si>
  <si>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</si>
  <si>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</si>
  <si>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</si>
  <si>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</si>
  <si>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</si>
  <si>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</si>
  <si>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</si>
  <si>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</si>
  <si>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</si>
  <si>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</si>
  <si>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</si>
  <si>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</si>
  <si>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</si>
  <si>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</si>
  <si>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</si>
  <si>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</si>
  <si>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</si>
  <si>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</si>
  <si>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</si>
  <si>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</si>
  <si>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</si>
  <si>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</si>
  <si>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</si>
  <si>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</si>
  <si>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</si>
  <si>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</si>
  <si>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</si>
  <si>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</si>
  <si>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</si>
  <si>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</si>
  <si>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</si>
  <si>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</si>
  <si>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</si>
  <si>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</si>
  <si>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</si>
  <si>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</si>
  <si>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</si>
  <si>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</si>
  <si>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</si>
  <si>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</si>
  <si>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</si>
  <si>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</si>
  <si>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</si>
  <si>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</si>
  <si>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</si>
  <si>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</si>
  <si>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</si>
  <si>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</si>
  <si>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</si>
  <si>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</si>
  <si>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</si>
  <si>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</si>
  <si>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</si>
  <si>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</si>
  <si>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</si>
  <si>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</si>
  <si>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</si>
  <si>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</si>
  <si>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</si>
  <si>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</si>
  <si>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</si>
  <si>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</si>
  <si>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</si>
  <si>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</si>
  <si>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</si>
  <si>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</si>
  <si>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</si>
  <si>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</si>
  <si>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</si>
  <si>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</si>
  <si>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</si>
  <si>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</si>
  <si>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</si>
  <si>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</si>
  <si>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</si>
  <si>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</si>
  <si>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</si>
  <si>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</si>
  <si>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</si>
  <si>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</si>
  <si>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</si>
  <si>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</si>
  <si>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</si>
  <si>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</si>
  <si>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</si>
  <si>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</si>
  <si>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</si>
  <si>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</si>
  <si>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</si>
  <si>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</si>
  <si>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</si>
  <si>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</si>
  <si>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</si>
  <si>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</si>
  <si>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</si>
  <si>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</si>
  <si>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</si>
  <si>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</si>
  <si>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</si>
  <si>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</si>
  <si>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</si>
  <si>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</si>
  <si>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</si>
  <si>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</si>
  <si>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</si>
  <si>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</si>
  <si>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</si>
  <si>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</si>
  <si>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</si>
  <si>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</si>
  <si>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</si>
  <si>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</si>
  <si>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</si>
  <si>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</si>
  <si>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</si>
  <si>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</si>
  <si>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</si>
  <si>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</si>
  <si>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</si>
  <si>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</si>
  <si>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</si>
  <si>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</si>
  <si>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</si>
  <si>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</si>
  <si>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</si>
  <si>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</si>
  <si>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</si>
  <si>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</si>
  <si>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</si>
  <si>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</si>
  <si>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</si>
  <si>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</si>
  <si>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</si>
  <si>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</si>
  <si>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</si>
  <si>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</si>
  <si>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</si>
  <si>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</si>
  <si>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</si>
  <si>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</si>
  <si>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</si>
  <si>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</si>
  <si>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</si>
  <si>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</si>
  <si>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</si>
  <si>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</si>
  <si>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</si>
  <si>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</si>
  <si>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</si>
  <si>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</si>
  <si>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</si>
  <si>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</si>
  <si>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</si>
  <si>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</si>
  <si>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</si>
  <si>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</si>
  <si>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</si>
  <si>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</si>
  <si>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</si>
  <si>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</si>
  <si>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</si>
  <si>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</si>
  <si>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</si>
  <si>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</si>
  <si>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</si>
  <si>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</si>
  <si>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</si>
  <si>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</si>
  <si>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</si>
  <si>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</si>
  <si>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</si>
  <si>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</si>
  <si>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</si>
  <si>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</si>
  <si>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</si>
  <si>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</si>
  <si>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</si>
  <si>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</si>
  <si>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</si>
  <si>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</si>
  <si>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</si>
  <si>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</si>
  <si>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</si>
  <si>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</si>
  <si>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</si>
  <si>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</si>
  <si>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</si>
  <si>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</si>
  <si>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</si>
  <si>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</si>
  <si>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</si>
  <si>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</si>
  <si>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</si>
  <si>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</si>
  <si>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</si>
  <si>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</si>
  <si>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</si>
  <si>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</si>
  <si>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</si>
  <si>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</si>
  <si>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</si>
  <si>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</si>
  <si>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</si>
  <si>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</si>
  <si>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</si>
  <si>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</si>
  <si>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</si>
  <si>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</si>
  <si>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</si>
  <si>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</si>
  <si>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</si>
  <si>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</si>
  <si>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</si>
  <si>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</si>
  <si>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</si>
  <si>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</si>
  <si>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</si>
  <si>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</si>
  <si>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</si>
  <si>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</si>
  <si>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</si>
  <si>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</si>
  <si>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</si>
  <si>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</si>
  <si>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</si>
  <si>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</si>
  <si>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</si>
  <si>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</si>
  <si>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</si>
  <si>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</si>
  <si>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</si>
  <si>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</si>
  <si>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</si>
  <si>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</si>
  <si>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</si>
  <si>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</si>
  <si>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</si>
  <si>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</si>
  <si>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</si>
  <si>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</si>
  <si>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</si>
  <si>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</si>
  <si>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</si>
  <si>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</si>
  <si>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</si>
  <si>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</si>
  <si>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</si>
  <si>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</si>
  <si>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</si>
  <si>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</si>
  <si>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</si>
  <si>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</si>
  <si>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</si>
  <si>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</si>
  <si>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</si>
  <si>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</si>
  <si>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</si>
  <si>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</si>
  <si>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</si>
  <si>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</si>
  <si>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</si>
  <si>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</si>
  <si>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</si>
  <si>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</si>
  <si>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</si>
  <si>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</si>
  <si>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</si>
  <si>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</si>
  <si>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</si>
  <si>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</si>
  <si>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</si>
  <si>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</si>
  <si>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</si>
  <si>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</si>
  <si>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</si>
  <si>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</si>
  <si>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</si>
  <si>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</si>
  <si>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</si>
  <si>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</si>
  <si>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</si>
  <si>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</si>
  <si>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</si>
  <si>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</si>
  <si>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</si>
  <si>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</si>
  <si>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</si>
  <si>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</si>
  <si>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</si>
  <si>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</si>
  <si>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</si>
  <si>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</si>
  <si>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</si>
  <si>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</si>
  <si>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</si>
  <si>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</si>
  <si>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</si>
  <si>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</si>
  <si>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</si>
  <si>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</si>
  <si>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</si>
  <si>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</si>
  <si>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</si>
  <si>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</si>
  <si>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</si>
  <si>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</si>
  <si>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</si>
  <si>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</si>
  <si>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</si>
  <si>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</si>
  <si>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</si>
  <si>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</si>
  <si>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</si>
  <si>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</si>
  <si>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</si>
  <si>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</si>
  <si>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</si>
  <si>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</si>
  <si>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</si>
  <si>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</si>
  <si>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</si>
  <si>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</si>
  <si>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</si>
  <si>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</si>
  <si>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</si>
  <si>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</si>
  <si>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</si>
  <si>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</si>
  <si>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</si>
  <si>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</si>
  <si>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</si>
  <si>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</si>
  <si>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</si>
  <si>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</si>
  <si>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</si>
  <si>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</si>
  <si>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</si>
  <si>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</si>
  <si>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</si>
  <si>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</si>
  <si>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</si>
  <si>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</si>
  <si>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</si>
  <si>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</si>
  <si>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</si>
  <si>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</si>
  <si>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</si>
  <si>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</si>
  <si>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</si>
  <si>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</si>
  <si>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</si>
  <si>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</si>
  <si>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</si>
  <si>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</si>
  <si>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</si>
  <si>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</si>
  <si>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</si>
  <si>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</si>
  <si>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</si>
  <si>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</si>
  <si>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</si>
  <si>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</si>
  <si>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</si>
  <si>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</si>
  <si>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</si>
  <si>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</si>
  <si>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</si>
  <si>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</si>
  <si>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</si>
  <si>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</si>
  <si>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</si>
  <si>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</si>
  <si>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</si>
  <si>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</si>
  <si>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</si>
  <si>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</si>
  <si>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</si>
  <si>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</si>
  <si>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</si>
  <si>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</si>
  <si>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</si>
  <si>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</si>
  <si>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</si>
  <si>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</si>
  <si>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</si>
  <si>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</si>
  <si>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</si>
  <si>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</si>
  <si>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</si>
  <si>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</si>
  <si>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</si>
  <si>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</si>
  <si>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</si>
  <si>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</si>
  <si>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</si>
  <si>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</si>
  <si>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</si>
  <si>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</si>
  <si>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</si>
  <si>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</si>
  <si>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</si>
  <si>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</si>
  <si>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</si>
  <si>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</si>
  <si>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</si>
  <si>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</si>
  <si>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</si>
  <si>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</si>
  <si>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</si>
  <si>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</si>
  <si>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</si>
  <si>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</si>
  <si>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</si>
  <si>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</si>
  <si>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</si>
  <si>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</si>
  <si>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</si>
  <si>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</si>
  <si>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</si>
  <si>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</si>
  <si>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</si>
  <si>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</si>
  <si>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</si>
  <si>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</si>
  <si>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</si>
  <si>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</si>
  <si>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</si>
  <si>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</si>
  <si>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</si>
  <si>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</si>
  <si>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</si>
  <si>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</si>
  <si>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</si>
  <si>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</si>
  <si>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</si>
  <si>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</si>
  <si>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</si>
  <si>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</si>
  <si>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</si>
  <si>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</si>
  <si>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</si>
  <si>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</si>
  <si>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</si>
  <si>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</si>
  <si>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</si>
  <si>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</si>
  <si>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</si>
  <si>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</si>
  <si>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</si>
  <si>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</si>
  <si>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</si>
  <si>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</si>
  <si>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</si>
  <si>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</si>
  <si>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</si>
  <si>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</si>
  <si>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</si>
  <si>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</si>
  <si>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</si>
  <si>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</si>
  <si>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</si>
  <si>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</si>
  <si>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</si>
  <si>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</si>
  <si>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</si>
  <si>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</si>
  <si>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</si>
  <si>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</si>
  <si>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</si>
  <si>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</si>
  <si>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</si>
  <si>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</si>
  <si>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</si>
  <si>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</si>
  <si>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</si>
  <si>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</si>
  <si>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</si>
  <si>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</si>
  <si>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</si>
  <si>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</si>
  <si>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</si>
  <si>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</si>
  <si>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</si>
  <si>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</si>
  <si>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</si>
  <si>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</si>
  <si>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</si>
  <si>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</si>
  <si>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</si>
  <si>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</si>
  <si>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</si>
  <si>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</si>
  <si>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</si>
  <si>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</si>
  <si>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</si>
  <si>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</si>
  <si>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</si>
  <si>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</si>
  <si>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</si>
  <si>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</si>
  <si>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</si>
  <si>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</si>
  <si>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</si>
  <si>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</si>
  <si>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</si>
  <si>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</si>
  <si>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</si>
  <si>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</si>
  <si>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</si>
  <si>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</si>
  <si>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</si>
  <si>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</si>
  <si>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</si>
  <si>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</si>
  <si>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</si>
  <si>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</si>
  <si>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</si>
  <si>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</si>
  <si>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</si>
  <si>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</si>
  <si>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</si>
  <si>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</si>
  <si>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</si>
  <si>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</si>
  <si>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</si>
  <si>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</si>
  <si>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</si>
  <si>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</si>
  <si>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</si>
  <si>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</si>
  <si>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</si>
  <si>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</si>
  <si>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</si>
  <si>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</si>
  <si>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</si>
  <si>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</si>
  <si>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</si>
  <si>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</si>
  <si>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</si>
  <si>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</si>
  <si>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</si>
  <si>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</si>
  <si>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</si>
  <si>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</si>
  <si>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</si>
  <si>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</si>
  <si>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</si>
  <si>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</si>
  <si>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</si>
  <si>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</si>
  <si>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</si>
  <si>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</si>
  <si>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</si>
  <si>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</si>
  <si>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</si>
  <si>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</si>
  <si>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</si>
  <si>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</si>
  <si>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</si>
  <si>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</si>
  <si>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</si>
  <si>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</si>
  <si>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</si>
  <si>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</si>
  <si>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</si>
  <si>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</si>
  <si>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</si>
  <si>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</si>
  <si>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</si>
  <si>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</si>
  <si>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</si>
  <si>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</si>
  <si>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</si>
  <si>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</si>
  <si>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</si>
  <si>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</si>
  <si>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</si>
  <si>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</si>
  <si>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</si>
  <si>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</si>
  <si>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</si>
  <si>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</si>
  <si>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</si>
  <si>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</si>
  <si>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</si>
  <si>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</si>
  <si>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</si>
  <si>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</si>
  <si>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</si>
  <si>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</si>
  <si>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</si>
  <si>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</si>
  <si>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</si>
  <si>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</si>
  <si>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</si>
  <si>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</si>
  <si>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</si>
  <si>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</si>
  <si>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</si>
  <si>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</si>
  <si>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</si>
  <si>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</si>
  <si>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</si>
  <si>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</si>
  <si>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</si>
  <si>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</si>
  <si>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</si>
  <si>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</si>
  <si>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</si>
  <si>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</si>
  <si>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</si>
  <si>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</si>
  <si>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</si>
  <si>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</si>
  <si>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</si>
  <si>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</si>
  <si>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</si>
  <si>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</si>
  <si>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</si>
  <si>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</si>
  <si>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</si>
  <si>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</si>
  <si>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</si>
  <si>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</si>
  <si>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</si>
  <si>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</si>
  <si>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</si>
  <si>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</si>
  <si>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</si>
  <si>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</si>
  <si>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</si>
  <si>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</si>
  <si>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</si>
  <si>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</si>
  <si>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</si>
  <si>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</si>
  <si>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</si>
  <si>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</si>
  <si>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</si>
  <si>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</si>
  <si>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</si>
  <si>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</si>
  <si>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</si>
  <si>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</si>
  <si>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</si>
  <si>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</si>
  <si>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</si>
  <si>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</si>
  <si>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</si>
  <si>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</si>
  <si>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</si>
  <si>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</si>
  <si>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</si>
  <si>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</si>
  <si>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</si>
  <si>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</si>
  <si>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</si>
  <si>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</si>
  <si>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</si>
  <si>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</si>
  <si>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</si>
  <si>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</si>
  <si>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</si>
  <si>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</si>
  <si>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</si>
  <si>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</si>
  <si>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</si>
  <si>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</si>
  <si>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</si>
  <si>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</si>
  <si>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</si>
  <si>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</si>
  <si>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</si>
  <si>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</si>
  <si>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</si>
  <si>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</si>
  <si>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</si>
  <si>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</si>
  <si>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</si>
  <si>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</si>
  <si>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</si>
  <si>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</si>
  <si>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</si>
  <si>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</si>
  <si>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</si>
  <si>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</si>
  <si>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</si>
  <si>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</si>
  <si>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</si>
  <si>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</si>
  <si>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</si>
  <si>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</si>
  <si>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</si>
  <si>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</si>
  <si>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</si>
  <si>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</si>
  <si>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</si>
  <si>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</si>
  <si>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</si>
  <si>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</si>
  <si>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</si>
  <si>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</si>
  <si>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</si>
  <si>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</si>
  <si>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</si>
  <si>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</si>
  <si>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</si>
  <si>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</si>
  <si>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</si>
  <si>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</si>
  <si>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</si>
  <si>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</si>
  <si>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</si>
  <si>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</si>
  <si>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</si>
  <si>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</si>
  <si>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</si>
  <si>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</si>
  <si>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</si>
  <si>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</si>
  <si>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</si>
  <si>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</si>
  <si>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</si>
  <si>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</si>
  <si>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</si>
  <si>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</si>
  <si>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</si>
  <si>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</si>
  <si>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</si>
  <si>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</si>
  <si>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</si>
  <si>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</si>
  <si>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</si>
  <si>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</si>
  <si>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</si>
  <si>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</si>
  <si>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</si>
  <si>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</si>
  <si>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</si>
  <si>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</si>
  <si>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</si>
  <si>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</si>
  <si>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</si>
  <si>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</si>
  <si>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</si>
  <si>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</si>
  <si>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</si>
  <si>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</si>
  <si>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</si>
  <si>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</si>
  <si>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</si>
  <si>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</si>
  <si>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</si>
  <si>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</si>
  <si>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</si>
  <si>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</si>
  <si>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</si>
  <si>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</si>
  <si>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</si>
  <si>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</si>
  <si>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</si>
  <si>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</si>
  <si>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</si>
  <si>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</si>
  <si>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</si>
  <si>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</si>
  <si>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</si>
  <si>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</si>
  <si>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</si>
  <si>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</si>
  <si>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</si>
  <si>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</si>
  <si>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</si>
  <si>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</si>
  <si>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</si>
  <si>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</si>
  <si>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</si>
  <si>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</si>
  <si>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</si>
  <si>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</si>
  <si>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</si>
  <si>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</si>
  <si>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</si>
  <si>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</si>
  <si>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</si>
  <si>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</si>
  <si>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</si>
  <si>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</si>
  <si>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</si>
  <si>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</si>
  <si>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</si>
  <si>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</si>
  <si>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</si>
  <si>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</si>
  <si>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</si>
  <si>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</si>
  <si>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</si>
  <si>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</si>
  <si>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</si>
  <si>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</si>
  <si>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</si>
  <si>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</si>
  <si>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</si>
  <si>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</si>
  <si>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</si>
  <si>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</si>
  <si>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</si>
  <si>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</si>
  <si>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</si>
  <si>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</si>
  <si>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</si>
  <si>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</si>
  <si>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</si>
  <si>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</si>
  <si>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</si>
  <si>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</si>
  <si>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</si>
  <si>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</si>
  <si>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</si>
  <si>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</si>
  <si>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</si>
  <si>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</si>
  <si>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</si>
  <si>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</si>
  <si>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</si>
  <si>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</si>
  <si>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</si>
  <si>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</si>
  <si>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</si>
  <si>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</si>
  <si>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</si>
  <si>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</si>
  <si>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</si>
  <si>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</si>
  <si>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</si>
  <si>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</si>
  <si>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</si>
  <si>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</si>
  <si>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</si>
  <si>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</si>
  <si>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</si>
  <si>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</si>
  <si>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</si>
  <si>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</si>
  <si>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</si>
  <si>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</si>
  <si>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</si>
  <si>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</si>
  <si>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</si>
  <si>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</si>
  <si>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</si>
  <si>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</si>
  <si>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</si>
  <si>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</si>
  <si>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</si>
  <si>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</si>
  <si>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</si>
  <si>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</si>
  <si>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</si>
  <si>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</si>
  <si>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</si>
  <si>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</si>
  <si>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</si>
  <si>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</si>
  <si>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</si>
  <si>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</si>
  <si>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</si>
  <si>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</si>
  <si>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</si>
  <si>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</si>
  <si>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</si>
  <si>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</si>
  <si>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</si>
  <si>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</si>
  <si>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</si>
  <si>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</si>
  <si>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</si>
  <si>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</si>
  <si>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</si>
  <si>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</si>
  <si>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</si>
  <si>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</si>
  <si>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</si>
  <si>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</si>
  <si>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</si>
  <si>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</si>
  <si>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</si>
  <si>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</si>
  <si>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</si>
  <si>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</si>
  <si>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</si>
  <si>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</si>
  <si>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</si>
  <si>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</si>
  <si>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</si>
  <si>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</si>
  <si>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</si>
  <si>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</si>
  <si>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</si>
  <si>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</si>
  <si>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</si>
  <si>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</si>
  <si>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</si>
  <si>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</si>
  <si>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</si>
  <si>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</si>
  <si>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</si>
  <si>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</si>
  <si>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</si>
  <si>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</si>
  <si>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</si>
  <si>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</si>
  <si>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</si>
  <si>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</si>
  <si>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</si>
  <si>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</si>
  <si>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</si>
  <si>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</si>
  <si>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</si>
  <si>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</si>
  <si>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</si>
  <si>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</si>
  <si>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</si>
  <si>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</si>
  <si>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</si>
  <si>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</si>
  <si>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</si>
  <si>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</si>
  <si>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</si>
  <si>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</si>
  <si>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</si>
  <si>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</si>
  <si>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</si>
  <si>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</si>
  <si>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</si>
  <si>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</si>
  <si>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</si>
  <si>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</si>
  <si>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</si>
  <si>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</si>
  <si>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</si>
  <si>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</si>
  <si>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</si>
  <si>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</si>
  <si>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</si>
  <si>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</si>
  <si>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</si>
  <si>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</si>
  <si>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</si>
  <si>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</si>
  <si>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</si>
  <si>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</si>
  <si>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</si>
  <si>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</si>
  <si>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</si>
  <si>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</si>
  <si>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</si>
  <si>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</si>
  <si>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</si>
  <si>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</si>
  <si>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</si>
  <si>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</si>
  <si>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</si>
  <si>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</si>
  <si>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</si>
  <si>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</si>
  <si>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</si>
  <si>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</si>
  <si>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</si>
  <si>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</si>
  <si>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</si>
  <si>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</si>
  <si>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</si>
  <si>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</si>
  <si>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</si>
  <si>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</si>
  <si>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</si>
  <si>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</si>
  <si>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</si>
  <si>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</si>
  <si>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</si>
  <si>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</si>
  <si>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</si>
  <si>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</si>
  <si>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</si>
  <si>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</si>
  <si>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</si>
  <si>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</si>
  <si>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</si>
  <si>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</si>
  <si>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</si>
  <si>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</si>
  <si>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</si>
  <si>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</si>
  <si>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</si>
  <si>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</si>
  <si>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</si>
  <si>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</si>
  <si>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</si>
  <si>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</si>
  <si>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</si>
  <si>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</si>
  <si>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</si>
  <si>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</si>
  <si>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</si>
  <si>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</si>
  <si>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</si>
  <si>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</si>
  <si>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</si>
  <si>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</si>
  <si>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</si>
  <si>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</si>
  <si>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</si>
  <si>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</si>
  <si>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</si>
  <si>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</si>
  <si>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</si>
  <si>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</si>
  <si>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</si>
  <si>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</si>
  <si>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</si>
  <si>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</si>
  <si>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</si>
  <si>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</si>
  <si>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</si>
  <si>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</si>
  <si>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</si>
  <si>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</si>
  <si>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</si>
  <si>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</si>
  <si>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</si>
  <si>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</si>
  <si>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</si>
  <si>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</si>
  <si>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</si>
  <si>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</si>
  <si>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</si>
  <si>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</si>
  <si>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</si>
  <si>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</si>
  <si>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</si>
  <si>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</si>
  <si>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</si>
  <si>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</si>
  <si>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</si>
  <si>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</si>
  <si>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</si>
  <si>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</si>
  <si>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</si>
  <si>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</si>
  <si>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</si>
  <si>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</si>
  <si>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</si>
  <si>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</si>
  <si>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</si>
  <si>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</si>
  <si>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</si>
  <si>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</si>
  <si>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</si>
  <si>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</si>
  <si>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</si>
  <si>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</si>
  <si>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</si>
  <si>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</si>
  <si>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</si>
  <si>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</si>
  <si>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</si>
  <si>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</si>
  <si>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</si>
  <si>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</si>
  <si>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</si>
  <si>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</si>
  <si>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</si>
  <si>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</si>
  <si>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</si>
  <si>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</si>
  <si>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</si>
  <si>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</si>
  <si>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</si>
  <si>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</si>
  <si>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</si>
  <si>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</si>
  <si>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</si>
  <si>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</si>
  <si>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</si>
  <si>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</si>
  <si>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</si>
  <si>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</si>
  <si>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</si>
  <si>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</si>
  <si>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</si>
  <si>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</si>
  <si>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</si>
  <si>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</si>
  <si>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</si>
  <si>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</si>
  <si>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</si>
  <si>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</si>
  <si>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</si>
  <si>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</si>
  <si>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</si>
  <si>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</si>
  <si>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</si>
  <si>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</si>
  <si>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</si>
  <si>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</si>
  <si>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</si>
  <si>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</si>
  <si>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</si>
  <si>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</si>
  <si>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</si>
  <si>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</si>
  <si>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</si>
  <si>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</si>
  <si>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</si>
  <si>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</si>
  <si>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</si>
  <si>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</si>
  <si>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</si>
  <si>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</si>
  <si>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</si>
  <si>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</si>
  <si>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</si>
  <si>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</si>
  <si>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</si>
  <si>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</si>
  <si>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</si>
  <si>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</si>
  <si>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</si>
  <si>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</si>
  <si>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</si>
  <si>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</si>
  <si>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</si>
  <si>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</si>
  <si>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</si>
  <si>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</si>
  <si>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</si>
  <si>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</si>
  <si>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</si>
  <si>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</si>
  <si>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</si>
  <si>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</si>
  <si>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</si>
  <si>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</si>
  <si>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</si>
  <si>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</si>
  <si>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</si>
  <si>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</si>
  <si>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</si>
  <si>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</si>
  <si>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</si>
  <si>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</si>
  <si>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</si>
  <si>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</si>
  <si>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</si>
  <si>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</si>
  <si>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</si>
  <si>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</si>
  <si>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</si>
  <si>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</si>
  <si>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</si>
  <si>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</si>
  <si>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</si>
  <si>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</si>
  <si>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</si>
  <si>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</si>
  <si>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</si>
  <si>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</si>
  <si>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</si>
  <si>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</si>
  <si>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</si>
  <si>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</si>
  <si>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</si>
  <si>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</si>
  <si>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</si>
  <si>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</si>
  <si>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</si>
  <si>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</si>
  <si>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</si>
  <si>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</si>
  <si>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</si>
  <si>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</si>
  <si>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</si>
  <si>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</si>
  <si>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</si>
  <si>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</si>
  <si>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</si>
  <si>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</si>
  <si>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</si>
  <si>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</si>
  <si>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</si>
  <si>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</si>
  <si>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</si>
  <si>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</si>
  <si>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</si>
  <si>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</si>
  <si>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</si>
  <si>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</si>
  <si>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</si>
  <si>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</si>
  <si>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</si>
  <si>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</si>
  <si>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</si>
  <si>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</si>
  <si>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</si>
  <si>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</si>
  <si>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</si>
  <si>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</si>
  <si>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</si>
  <si>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</si>
  <si>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</si>
  <si>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</si>
  <si>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</si>
  <si>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</si>
  <si>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</si>
  <si>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</si>
  <si>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</si>
  <si>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</si>
  <si>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</si>
  <si>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</si>
  <si>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</si>
  <si>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</si>
  <si>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</si>
  <si>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</si>
  <si>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</si>
  <si>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</si>
  <si>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</si>
  <si>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</si>
  <si>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</si>
  <si>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</si>
  <si>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</si>
  <si>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</si>
  <si>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</si>
  <si>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</si>
  <si>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</si>
  <si>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</si>
  <si>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</si>
  <si>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</si>
  <si>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</si>
  <si>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</si>
  <si>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</si>
  <si>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</si>
  <si>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</si>
  <si>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</si>
  <si>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</si>
  <si>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</si>
  <si>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</si>
  <si>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</si>
  <si>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</si>
  <si>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</si>
  <si>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</si>
  <si>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</si>
  <si>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</si>
  <si>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</si>
  <si>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</si>
  <si>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</si>
  <si>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</si>
  <si>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</si>
  <si>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</si>
  <si>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</si>
  <si>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</si>
  <si>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</si>
  <si>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</si>
  <si>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</si>
  <si>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</si>
  <si>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</si>
  <si>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</si>
  <si>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</si>
  <si>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</si>
  <si>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</si>
  <si>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</si>
  <si>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</si>
  <si>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</si>
  <si>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</si>
  <si>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</si>
  <si>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</si>
  <si>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</si>
  <si>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</si>
  <si>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</si>
  <si>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</si>
  <si>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</si>
  <si>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</si>
  <si>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</si>
  <si>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</si>
  <si>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</si>
  <si>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</si>
  <si>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</si>
  <si>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</si>
  <si>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</si>
  <si>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</si>
  <si>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</si>
  <si>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</si>
  <si>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</si>
  <si>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</si>
  <si>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</si>
  <si>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</si>
  <si>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</si>
  <si>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</si>
  <si>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</si>
  <si>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</si>
  <si>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</si>
  <si>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</si>
  <si>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</si>
  <si>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</si>
  <si>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</si>
  <si>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</si>
  <si>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</si>
  <si>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</si>
  <si>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</si>
  <si>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</si>
  <si>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</si>
  <si>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</si>
  <si>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</si>
  <si>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</si>
  <si>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</si>
  <si>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</si>
  <si>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</si>
  <si>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</si>
  <si>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</si>
  <si>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</si>
  <si>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</si>
  <si>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</si>
  <si>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</si>
  <si>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</si>
  <si>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</si>
  <si>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</si>
  <si>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</si>
  <si>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</si>
  <si>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</si>
  <si>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</si>
  <si>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</si>
  <si>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</si>
  <si>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</si>
  <si>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</si>
  <si>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</si>
  <si>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</si>
  <si>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</si>
  <si>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</si>
  <si>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</si>
  <si>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</si>
  <si>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</si>
  <si>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</si>
  <si>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</si>
  <si>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</si>
  <si>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</si>
  <si>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</si>
  <si>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</si>
  <si>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</si>
  <si>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</si>
  <si>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</si>
  <si>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</si>
  <si>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</si>
  <si>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</si>
  <si>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</si>
  <si>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</si>
  <si>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</si>
  <si>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</si>
  <si>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</si>
  <si>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</si>
  <si>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</si>
  <si>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</si>
  <si>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</si>
  <si>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</si>
  <si>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</si>
  <si>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</si>
  <si>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</si>
  <si>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</si>
  <si>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</si>
  <si>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</si>
  <si>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</si>
  <si>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</si>
  <si>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</si>
  <si>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</si>
  <si>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</si>
  <si>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</si>
  <si>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</si>
  <si>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</si>
  <si>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</si>
  <si>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</si>
  <si>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</si>
  <si>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</si>
  <si>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</si>
  <si>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</si>
  <si>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</si>
  <si>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</si>
  <si>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</si>
  <si>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</si>
  <si>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</si>
  <si>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</si>
  <si>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</si>
  <si>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</si>
  <si>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</si>
  <si>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</si>
  <si>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</si>
  <si>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</si>
  <si>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</si>
  <si>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</si>
  <si>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</si>
  <si>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</si>
  <si>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</si>
  <si>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</si>
  <si>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</si>
  <si>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</si>
  <si>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</si>
  <si>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</si>
  <si>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</si>
  <si>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</si>
  <si>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</si>
  <si>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</si>
  <si>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</si>
  <si>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</si>
  <si>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</si>
  <si>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</si>
  <si>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</si>
  <si>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</si>
  <si>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</si>
  <si>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</si>
  <si>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</si>
  <si>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</si>
  <si>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</si>
  <si>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</si>
  <si>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</si>
  <si>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</si>
  <si>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</si>
  <si>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</si>
  <si>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</si>
  <si>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</si>
  <si>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</si>
  <si>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</si>
  <si>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</si>
  <si>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</si>
  <si>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</si>
  <si>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</si>
  <si>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</si>
  <si>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</si>
  <si>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</si>
  <si>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</si>
  <si>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</si>
  <si>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</si>
  <si>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</si>
  <si>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</si>
  <si>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</si>
  <si>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</si>
  <si>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</si>
  <si>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</si>
  <si>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</si>
  <si>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</si>
  <si>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</si>
  <si>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</si>
  <si>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</si>
  <si>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</si>
  <si>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</si>
  <si>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</si>
  <si>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</si>
  <si>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</si>
  <si>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</si>
  <si>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</si>
  <si>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</si>
  <si>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</si>
  <si>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</si>
  <si>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</si>
  <si>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</si>
  <si>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</si>
  <si>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</si>
  <si>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</si>
  <si>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</si>
  <si>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</si>
  <si>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</si>
  <si>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</si>
  <si>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</si>
  <si>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</si>
  <si>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</si>
  <si>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</si>
  <si>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</si>
  <si>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</si>
  <si>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</si>
  <si>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</si>
  <si>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</si>
  <si>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</si>
  <si>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</si>
  <si>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</si>
  <si>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</si>
  <si>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</si>
  <si>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</si>
  <si>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</si>
  <si>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</si>
  <si>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</si>
  <si>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</si>
  <si>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</si>
  <si>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</si>
  <si>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</si>
  <si>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</si>
  <si>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</si>
  <si>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</si>
  <si>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</si>
  <si>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</si>
  <si>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</si>
  <si>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</si>
  <si>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</si>
  <si>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</si>
  <si>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</si>
  <si>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</si>
  <si>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</si>
  <si>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</si>
  <si>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</si>
  <si>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</si>
  <si>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</si>
  <si>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</si>
  <si>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</si>
  <si>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</si>
  <si>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</si>
  <si>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</si>
  <si>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</si>
  <si>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</si>
  <si>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</si>
  <si>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</si>
  <si>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</si>
  <si>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</si>
  <si>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</si>
  <si>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</si>
  <si>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</si>
  <si>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</si>
  <si>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</si>
  <si>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</si>
  <si>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</si>
  <si>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</si>
  <si>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</si>
  <si>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</si>
  <si>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</si>
  <si>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</si>
  <si>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</si>
  <si>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</si>
  <si>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</si>
  <si>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</si>
  <si>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</si>
  <si>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</si>
  <si>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</si>
  <si>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</si>
  <si>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</si>
  <si>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</si>
  <si>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</si>
  <si>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</si>
  <si>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</si>
  <si>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</si>
  <si>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</si>
  <si>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</si>
  <si>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</si>
  <si>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</si>
  <si>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</si>
  <si>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</si>
  <si>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</si>
  <si>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</si>
  <si>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</si>
  <si>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</si>
  <si>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</si>
  <si>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</si>
  <si>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</si>
  <si>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</si>
  <si>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</si>
  <si>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</si>
  <si>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</si>
  <si>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</si>
  <si>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</si>
  <si>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</si>
  <si>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</si>
  <si>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</si>
  <si>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</si>
  <si>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</si>
  <si>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</si>
  <si>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</si>
  <si>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</si>
  <si>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</si>
  <si>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</si>
  <si>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</si>
  <si>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</si>
  <si>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</si>
  <si>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</si>
  <si>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</si>
  <si>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</si>
  <si>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</si>
  <si>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</si>
  <si>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</si>
  <si>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</si>
  <si>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</si>
  <si>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</si>
  <si>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</si>
  <si>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</si>
  <si>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</si>
  <si>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</si>
  <si>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</si>
  <si>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</si>
  <si>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</si>
  <si>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</si>
  <si>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</si>
  <si>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</si>
  <si>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</si>
  <si>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</si>
  <si>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</si>
  <si>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</si>
  <si>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</si>
  <si>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</si>
  <si>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</si>
  <si>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</si>
  <si>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</si>
  <si>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</si>
  <si>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</si>
  <si>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</si>
  <si>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</si>
  <si>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</si>
  <si>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</si>
  <si>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</si>
  <si>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</si>
  <si>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</si>
  <si>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</si>
  <si>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</si>
  <si>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</si>
  <si>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</si>
  <si>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</si>
  <si>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</si>
  <si>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</si>
  <si>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</si>
  <si>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</si>
  <si>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</si>
  <si>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</si>
  <si>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</si>
  <si>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</si>
  <si>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</si>
  <si>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</si>
  <si>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</si>
  <si>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</si>
  <si>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</si>
  <si>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</si>
  <si>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</si>
  <si>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</si>
  <si>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</si>
  <si>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</si>
  <si>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</si>
  <si>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</si>
  <si>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</si>
  <si>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</si>
  <si>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</si>
  <si>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</si>
  <si>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</si>
  <si>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</si>
  <si>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</si>
  <si>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</si>
  <si>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</si>
  <si>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</si>
  <si>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</si>
  <si>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</si>
  <si>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</si>
  <si>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</si>
  <si>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</si>
  <si>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</si>
  <si>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</si>
  <si>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</si>
  <si>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</si>
  <si>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</si>
  <si>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</si>
  <si>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</si>
  <si>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</si>
  <si>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</si>
  <si>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</si>
  <si>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</si>
  <si>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</si>
  <si>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</si>
  <si>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</si>
  <si>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</si>
  <si>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</si>
  <si>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</si>
  <si>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</si>
  <si>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</si>
  <si>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</si>
  <si>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</si>
  <si>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</si>
  <si>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</si>
  <si>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</si>
  <si>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</si>
  <si>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</si>
  <si>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</si>
  <si>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</si>
  <si>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</si>
  <si>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</si>
  <si>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</si>
  <si>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</si>
  <si>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</si>
  <si>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</si>
  <si>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</si>
  <si>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</si>
  <si>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</si>
  <si>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</si>
  <si>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</si>
  <si>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</si>
  <si>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</si>
  <si>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</si>
  <si>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</si>
  <si>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</si>
  <si>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</si>
  <si>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</si>
  <si>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</si>
  <si>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</si>
  <si>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</si>
  <si>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</si>
  <si>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</si>
  <si>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</si>
  <si>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</si>
  <si>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</si>
  <si>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</si>
  <si>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</si>
  <si>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</si>
  <si>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</si>
  <si>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</si>
  <si>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</si>
  <si>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</si>
  <si>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</si>
  <si>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</si>
  <si>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</si>
  <si>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</si>
  <si>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</si>
  <si>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</si>
  <si>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</si>
  <si>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</si>
  <si>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</si>
  <si>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</si>
  <si>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</si>
  <si>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</si>
  <si>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</si>
  <si>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</si>
  <si>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</si>
  <si>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</si>
  <si>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</si>
  <si>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</si>
  <si>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</si>
  <si>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</si>
  <si>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</si>
  <si>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</si>
  <si>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</si>
  <si>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</si>
  <si>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</si>
  <si>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</si>
  <si>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</si>
  <si>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</si>
  <si>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</si>
  <si>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</si>
  <si>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</si>
  <si>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</si>
  <si>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</si>
  <si>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</si>
  <si>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</si>
  <si>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</si>
  <si>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</si>
  <si>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</si>
  <si>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</si>
  <si>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</si>
  <si>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</si>
  <si>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</si>
  <si>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</si>
  <si>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</si>
  <si>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</si>
  <si>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</si>
  <si>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</si>
  <si>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</si>
  <si>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</si>
  <si>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</si>
  <si>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</si>
  <si>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</si>
  <si>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</si>
  <si>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</si>
  <si>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</si>
  <si>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</si>
  <si>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</si>
  <si>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</si>
  <si>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</si>
  <si>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</si>
  <si>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</si>
  <si>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</si>
  <si>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</si>
  <si>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</si>
  <si>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</si>
  <si>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</si>
  <si>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</si>
  <si>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</si>
  <si>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</si>
  <si>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</si>
  <si>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</si>
  <si>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</si>
  <si>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</si>
  <si>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</si>
  <si>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</si>
  <si>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</si>
  <si>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</si>
  <si>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</si>
  <si>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</si>
  <si>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</si>
  <si>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</si>
  <si>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</si>
  <si>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</si>
  <si>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</si>
  <si>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</si>
  <si>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</si>
  <si>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</si>
  <si>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</si>
  <si>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</si>
  <si>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</si>
  <si>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</si>
  <si>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</si>
  <si>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</si>
  <si>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</si>
  <si>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</si>
  <si>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</si>
  <si>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</si>
  <si>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</si>
  <si>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</si>
  <si>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</si>
  <si>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</si>
  <si>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</si>
  <si>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</si>
  <si>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</si>
  <si>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</si>
  <si>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</si>
  <si>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</si>
  <si>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</si>
  <si>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</si>
  <si>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</si>
  <si>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</si>
  <si>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</si>
  <si>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</si>
  <si>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</si>
  <si>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</si>
  <si>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</si>
  <si>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</si>
  <si>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</si>
  <si>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</si>
  <si>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</si>
  <si>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</si>
  <si>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</si>
  <si>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</si>
  <si>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</si>
  <si>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</si>
  <si>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</si>
  <si>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</si>
  <si>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</si>
  <si>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</si>
  <si>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</si>
  <si>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</si>
  <si>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</si>
  <si>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</si>
  <si>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</si>
  <si>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</si>
  <si>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</si>
  <si>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</si>
  <si>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</si>
  <si>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</si>
  <si>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</si>
  <si>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</si>
  <si>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</si>
  <si>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</si>
  <si>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</si>
  <si>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</si>
  <si>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</si>
  <si>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</si>
  <si>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</si>
  <si>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</si>
  <si>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</si>
  <si>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</si>
  <si>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</si>
  <si>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</si>
  <si>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</si>
  <si>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</si>
  <si>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</si>
  <si>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</si>
  <si>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</si>
  <si>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</si>
  <si>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</si>
  <si>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</si>
  <si>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</si>
  <si>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</si>
  <si>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</si>
  <si>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</si>
  <si>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</si>
  <si>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</si>
  <si>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</si>
  <si>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</si>
  <si>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</si>
  <si>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</si>
  <si>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</si>
  <si>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</si>
  <si>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</si>
  <si>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</si>
  <si>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</si>
  <si>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</si>
  <si>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</si>
  <si>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</si>
  <si>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</si>
  <si>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</si>
  <si>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</si>
  <si>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</si>
  <si>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</si>
  <si>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</si>
  <si>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</si>
  <si>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</si>
  <si>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</si>
  <si>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</si>
  <si>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</si>
  <si>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</si>
  <si>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</si>
  <si>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</si>
  <si>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</si>
  <si>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</si>
  <si>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</si>
  <si>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</si>
  <si>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</si>
  <si>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</si>
  <si>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</si>
  <si>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</si>
  <si>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</si>
  <si>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</si>
  <si>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</si>
  <si>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</si>
  <si>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</si>
  <si>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</si>
  <si>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</si>
  <si>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</si>
  <si>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</si>
  <si>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</si>
  <si>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</si>
  <si>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</si>
  <si>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</si>
  <si>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</si>
  <si>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</si>
  <si>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</si>
  <si>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</si>
  <si>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</si>
  <si>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</si>
  <si>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</si>
  <si>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</si>
  <si>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</si>
  <si>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</si>
  <si>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</si>
  <si>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</si>
  <si>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</si>
  <si>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</si>
  <si>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</si>
  <si>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</si>
  <si>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</si>
  <si>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</si>
  <si>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</si>
  <si>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</si>
  <si>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</si>
  <si>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</si>
  <si>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</si>
  <si>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</si>
  <si>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</si>
  <si>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</si>
  <si>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</si>
  <si>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</si>
  <si>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</si>
  <si>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</si>
  <si>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</si>
  <si>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</si>
  <si>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</si>
  <si>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</si>
  <si>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</si>
  <si>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</si>
  <si>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</si>
  <si>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</si>
  <si>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</si>
  <si>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</si>
  <si>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</si>
  <si>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</si>
  <si>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</si>
  <si>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</si>
  <si>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</si>
  <si>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</si>
  <si>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</si>
  <si>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</si>
  <si>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</si>
  <si>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</si>
  <si>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</si>
  <si>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</si>
  <si>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</si>
  <si>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</si>
  <si>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</si>
  <si>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</si>
  <si>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</si>
  <si>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</si>
  <si>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</si>
  <si>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</si>
  <si>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</si>
  <si>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</si>
  <si>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</si>
  <si>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</si>
  <si>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</si>
  <si>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</si>
  <si>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</si>
  <si>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</si>
  <si>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</si>
  <si>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</si>
  <si>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</si>
  <si>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</si>
  <si>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</si>
  <si>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</si>
  <si>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</si>
  <si>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</si>
  <si>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</si>
  <si>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</si>
  <si>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</si>
  <si>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</si>
  <si>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</si>
  <si>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</si>
  <si>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</si>
  <si>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</si>
  <si>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</si>
  <si>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</si>
  <si>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</si>
  <si>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</si>
  <si>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</si>
  <si>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</si>
  <si>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</si>
  <si>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</si>
  <si>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</si>
  <si>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</si>
  <si>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</si>
  <si>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</si>
  <si>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</si>
  <si>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</si>
  <si>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</si>
  <si>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</si>
  <si>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</si>
  <si>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</si>
  <si>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</si>
  <si>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</si>
  <si>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</si>
  <si>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</si>
  <si>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</si>
  <si>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</si>
  <si>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</si>
  <si>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</si>
  <si>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</si>
  <si>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</si>
  <si>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</si>
  <si>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</si>
  <si>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</si>
  <si>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</si>
  <si>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</si>
  <si>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</si>
  <si>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</si>
  <si>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</si>
  <si>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</si>
  <si>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</si>
  <si>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</si>
  <si>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</si>
  <si>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</si>
  <si>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</si>
  <si>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</si>
  <si>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</si>
  <si>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</si>
  <si>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</si>
  <si>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</si>
  <si>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</si>
  <si>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</si>
  <si>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</si>
  <si>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</si>
  <si>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</si>
  <si>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</si>
  <si>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</si>
  <si>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</si>
  <si>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</si>
  <si>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</si>
  <si>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</si>
  <si>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</si>
  <si>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</si>
  <si>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</si>
  <si>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</si>
  <si>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</si>
  <si>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</si>
  <si>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</si>
  <si>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</si>
  <si>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</si>
  <si>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</si>
  <si>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</si>
  <si>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</si>
  <si>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</si>
  <si>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</si>
  <si>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</si>
  <si>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</si>
  <si>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</si>
  <si>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</si>
  <si>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</si>
  <si>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</si>
  <si>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</si>
  <si>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</si>
  <si>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</si>
  <si>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</si>
  <si>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</si>
  <si>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</si>
  <si>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</si>
  <si>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</si>
  <si>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</si>
  <si>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</si>
  <si>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</si>
  <si>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</si>
  <si>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</si>
  <si>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</si>
  <si>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</si>
  <si>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</si>
  <si>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</si>
  <si>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</si>
  <si>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</si>
  <si>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</si>
  <si>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</si>
  <si>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</si>
  <si>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</si>
  <si>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</si>
  <si>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</si>
  <si>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</si>
  <si>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</si>
  <si>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</si>
  <si>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</si>
  <si>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</si>
  <si>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</si>
  <si>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</si>
  <si>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</si>
  <si>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</si>
  <si>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</si>
  <si>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</si>
  <si>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</si>
  <si>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</si>
  <si>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</si>
  <si>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</si>
  <si>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</si>
  <si>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</si>
  <si>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</si>
  <si>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</si>
  <si>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</si>
  <si>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</si>
  <si>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</si>
  <si>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</si>
  <si>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</si>
  <si>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</si>
  <si>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</si>
  <si>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</si>
  <si>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</si>
  <si>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</si>
  <si>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</si>
  <si>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</si>
  <si>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</si>
  <si>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</si>
  <si>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</si>
  <si>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</si>
  <si>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</si>
  <si>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</si>
  <si>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</si>
  <si>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</si>
  <si>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</si>
  <si>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</si>
  <si>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</si>
  <si>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</si>
  <si>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</si>
  <si>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</si>
  <si>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</si>
  <si>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</si>
  <si>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</si>
  <si>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</si>
  <si>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</si>
  <si>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</si>
  <si>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</si>
  <si>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</si>
  <si>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</si>
  <si>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</si>
  <si>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</si>
  <si>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</si>
  <si>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</si>
  <si>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</si>
  <si>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</si>
  <si>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</si>
  <si>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</si>
  <si>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</si>
  <si>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</si>
  <si>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</si>
  <si>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</si>
  <si>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</si>
  <si>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</si>
  <si>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</si>
  <si>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</si>
  <si>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</si>
  <si>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</si>
  <si>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</si>
  <si>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</si>
  <si>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</si>
  <si>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</si>
  <si>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</si>
  <si>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</si>
  <si>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</si>
  <si>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</si>
  <si>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</si>
  <si>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</si>
  <si>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</si>
  <si>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</si>
  <si>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</si>
  <si>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</si>
  <si>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</si>
  <si>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</si>
  <si>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</si>
  <si>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</si>
  <si>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</si>
  <si>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</si>
  <si>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</si>
  <si>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</si>
  <si>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</si>
  <si>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</si>
  <si>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</si>
  <si>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</si>
  <si>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</si>
  <si>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</si>
  <si>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</si>
  <si>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</si>
  <si>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</si>
  <si>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</si>
  <si>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</si>
  <si>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</si>
  <si>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</si>
  <si>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</si>
  <si>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</si>
  <si>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</si>
  <si>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</si>
  <si>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</si>
  <si>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</si>
  <si>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</si>
  <si>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</si>
  <si>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</si>
  <si>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</si>
  <si>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</si>
  <si>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</si>
  <si>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</si>
  <si>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</si>
  <si>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</si>
  <si>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</si>
  <si>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</si>
  <si>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</si>
  <si>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</si>
  <si>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</si>
  <si>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</si>
  <si>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</si>
  <si>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</si>
  <si>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</si>
  <si>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</si>
  <si>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</si>
  <si>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</si>
  <si>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</si>
  <si>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</si>
  <si>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</si>
  <si>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</si>
  <si>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</si>
  <si>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</si>
  <si>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</si>
  <si>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</si>
  <si>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</si>
  <si>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</si>
  <si>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</si>
  <si>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</si>
  <si>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</si>
  <si>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</si>
  <si>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</si>
  <si>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</si>
  <si>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</si>
  <si>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</si>
  <si>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</si>
  <si>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</si>
  <si>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</si>
  <si>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</si>
  <si>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</si>
  <si>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</si>
  <si>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</si>
  <si>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</si>
  <si>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</si>
  <si>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</si>
  <si>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</si>
  <si>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</si>
  <si>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</si>
  <si>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</si>
  <si>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</si>
  <si>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</si>
  <si>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</si>
  <si>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</si>
  <si>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</si>
  <si>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</si>
  <si>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</si>
  <si>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</si>
  <si>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</si>
  <si>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</si>
  <si>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</si>
  <si>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</si>
  <si>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</si>
  <si>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</si>
  <si>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</si>
  <si>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</si>
  <si>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</si>
  <si>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</si>
  <si>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</si>
  <si>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</si>
  <si>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</si>
  <si>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</si>
  <si>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</si>
  <si>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</si>
  <si>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</si>
  <si>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</si>
  <si>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</si>
  <si>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</si>
  <si>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</si>
  <si>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</si>
  <si>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</si>
  <si>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</si>
  <si>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</si>
  <si>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</si>
  <si>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</si>
  <si>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</si>
  <si>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</si>
  <si>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</si>
  <si>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</si>
  <si>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</si>
  <si>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</si>
  <si>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</si>
  <si>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</si>
  <si>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</si>
  <si>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</si>
  <si>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</si>
  <si>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</si>
  <si>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</si>
  <si>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</si>
  <si>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</si>
  <si>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</si>
  <si>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</si>
  <si>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</si>
  <si>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</si>
  <si>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</si>
  <si>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</si>
  <si>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</si>
  <si>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</si>
  <si>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</si>
  <si>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</si>
  <si>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</si>
  <si>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</si>
  <si>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</si>
  <si>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</si>
  <si>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</si>
  <si>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</si>
  <si>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</si>
  <si>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</si>
  <si>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</si>
  <si>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</si>
  <si>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</si>
  <si>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</si>
  <si>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</si>
  <si>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</si>
  <si>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</si>
  <si>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</si>
  <si>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</si>
  <si>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</si>
  <si>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</si>
  <si>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</si>
  <si>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</si>
  <si>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</si>
  <si>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</si>
  <si>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</si>
  <si>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</si>
  <si>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</si>
  <si>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</si>
  <si>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</si>
  <si>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</si>
  <si>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</si>
  <si>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</si>
  <si>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</si>
  <si>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</si>
  <si>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</si>
  <si>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</si>
  <si>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</si>
  <si>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</si>
  <si>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</si>
  <si>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</si>
  <si>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</si>
  <si>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</si>
  <si>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</si>
  <si>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</si>
  <si>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</si>
  <si>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</si>
  <si>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</si>
  <si>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</si>
  <si>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</si>
  <si>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</si>
  <si>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</si>
  <si>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</si>
  <si>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</si>
  <si>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</si>
  <si>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</si>
  <si>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</si>
  <si>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</si>
  <si>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</si>
  <si>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</si>
  <si>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</si>
  <si>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</si>
  <si>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</si>
  <si>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</si>
  <si>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</si>
  <si>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</si>
  <si>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</si>
  <si>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</si>
  <si>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</si>
  <si>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</si>
  <si>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</si>
  <si>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</si>
  <si>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</si>
  <si>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</si>
  <si>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</si>
  <si>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</si>
  <si>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</si>
  <si>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</si>
  <si>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</si>
  <si>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</si>
  <si>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</si>
  <si>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</si>
  <si>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</si>
  <si>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</si>
  <si>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</si>
  <si>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</si>
  <si>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</si>
  <si>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</si>
  <si>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</si>
  <si>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</si>
  <si>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</si>
  <si>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</si>
  <si>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</si>
  <si>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</si>
  <si>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</si>
  <si>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</si>
  <si>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</si>
  <si>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</si>
  <si>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</si>
  <si>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</si>
  <si>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</si>
  <si>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</si>
  <si>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</si>
  <si>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</si>
  <si>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</si>
  <si>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</si>
  <si>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</si>
  <si>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</si>
  <si>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</si>
  <si>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</si>
  <si>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</si>
  <si>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</si>
  <si>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</si>
  <si>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</si>
  <si>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</si>
  <si>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</si>
  <si>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</si>
  <si>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</si>
  <si>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</si>
  <si>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</si>
  <si>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</si>
  <si>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</si>
  <si>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</si>
  <si>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</si>
  <si>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</si>
  <si>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</si>
  <si>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</si>
  <si>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</si>
  <si>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</si>
  <si>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</si>
  <si>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</si>
  <si>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</si>
  <si>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</si>
  <si>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</si>
  <si>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</si>
  <si>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</si>
  <si>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</si>
  <si>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</si>
  <si>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</si>
  <si>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</si>
  <si>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</si>
  <si>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</si>
  <si>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</si>
  <si>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</si>
  <si>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</si>
  <si>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</si>
  <si>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</si>
  <si>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</si>
  <si>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</si>
  <si>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</si>
  <si>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</si>
  <si>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</si>
  <si>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</si>
  <si>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</si>
  <si>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</si>
  <si>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</si>
  <si>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</si>
  <si>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</si>
  <si>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</si>
  <si>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</si>
  <si>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</si>
  <si>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</si>
  <si>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</si>
  <si>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</si>
  <si>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</si>
  <si>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</si>
  <si>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</si>
  <si>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</si>
  <si>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</si>
  <si>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</si>
  <si>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</si>
  <si>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</si>
  <si>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</si>
  <si>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</si>
  <si>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</si>
  <si>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</si>
  <si>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</si>
  <si>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</si>
  <si>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</si>
  <si>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</si>
  <si>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</si>
  <si>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</si>
  <si>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</si>
  <si>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</si>
  <si>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</si>
  <si>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</si>
  <si>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</si>
  <si>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</si>
  <si>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</si>
  <si>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</si>
  <si>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</si>
  <si>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</si>
  <si>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</si>
  <si>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</si>
  <si>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</si>
  <si>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</si>
  <si>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</si>
  <si>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</si>
  <si>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</si>
  <si>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</si>
  <si>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</si>
  <si>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</si>
  <si>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</si>
  <si>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</si>
  <si>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</si>
  <si>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</si>
  <si>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</si>
  <si>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</si>
  <si>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</si>
  <si>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</si>
  <si>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</si>
  <si>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</si>
  <si>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</si>
  <si>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</si>
  <si>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</si>
  <si>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</si>
  <si>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</si>
  <si>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</si>
  <si>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</si>
  <si>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</si>
  <si>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</si>
  <si>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</si>
  <si>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</si>
  <si>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</si>
  <si>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</si>
  <si>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</si>
  <si>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</si>
  <si>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</si>
  <si>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</si>
  <si>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</si>
  <si>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</si>
  <si>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</si>
  <si>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</si>
  <si>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</si>
  <si>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</si>
  <si>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</si>
  <si>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</si>
  <si>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</si>
  <si>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</si>
  <si>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</si>
  <si>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</si>
  <si>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</si>
  <si>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</si>
  <si>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</si>
  <si>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</si>
  <si>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</si>
  <si>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</si>
  <si>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</si>
  <si>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</si>
  <si>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</si>
  <si>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</si>
  <si>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</si>
  <si>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</si>
  <si>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</si>
  <si>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</si>
  <si>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</si>
  <si>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</si>
  <si>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</si>
  <si>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</si>
  <si>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</si>
  <si>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</si>
  <si>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</si>
  <si>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</si>
  <si>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</si>
  <si>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</si>
  <si>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</si>
  <si>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</si>
  <si>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</si>
  <si>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</si>
  <si>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</si>
  <si>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</si>
  <si>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</si>
  <si>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</si>
  <si>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</si>
  <si>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</si>
  <si>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</si>
  <si>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</si>
  <si>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</si>
  <si>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</si>
  <si>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</si>
  <si>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</si>
  <si>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</si>
  <si>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</si>
  <si>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</si>
  <si>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</si>
  <si>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</si>
  <si>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</si>
  <si>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</si>
  <si>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</si>
  <si>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</si>
  <si>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</si>
  <si>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</si>
  <si>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</si>
  <si>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</si>
  <si>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</si>
  <si>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</si>
  <si>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</si>
  <si>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</si>
  <si>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</si>
  <si>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</si>
  <si>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</si>
  <si>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</si>
  <si>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</si>
  <si>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</si>
  <si>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</si>
  <si>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</si>
  <si>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</si>
  <si>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</si>
  <si>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</si>
  <si>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</si>
  <si>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</si>
  <si>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</si>
  <si>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</si>
  <si>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</si>
  <si>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</si>
  <si>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</si>
  <si>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</si>
  <si>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</si>
  <si>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</si>
  <si>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</si>
  <si>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</si>
  <si>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</si>
  <si>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</si>
  <si>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</si>
  <si>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</si>
  <si>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</si>
  <si>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</si>
  <si>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</si>
  <si>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</si>
  <si>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</si>
  <si>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</si>
  <si>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</si>
  <si>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</si>
  <si>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</si>
  <si>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</si>
  <si>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</si>
  <si>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</si>
  <si>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</si>
  <si>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</si>
  <si>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</si>
  <si>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</si>
  <si>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</si>
  <si>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</si>
  <si>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</si>
  <si>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</si>
  <si>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</si>
  <si>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</si>
  <si>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</si>
  <si>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</si>
  <si>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</si>
  <si>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</si>
  <si>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</si>
  <si>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</si>
  <si>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</si>
  <si>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</si>
  <si>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</si>
  <si>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</si>
  <si>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</si>
  <si>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</si>
  <si>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</si>
  <si>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</si>
  <si>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</si>
  <si>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</si>
  <si>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</si>
  <si>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</si>
  <si>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</si>
  <si>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</si>
  <si>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</si>
  <si>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</si>
  <si>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</si>
  <si>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</si>
  <si>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</si>
  <si>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</si>
  <si>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</si>
  <si>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</si>
  <si>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</si>
  <si>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</si>
  <si>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</si>
  <si>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</si>
  <si>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</si>
  <si>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</si>
  <si>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</si>
  <si>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</si>
  <si>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</si>
  <si>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</si>
  <si>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</si>
  <si>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</si>
  <si>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</si>
  <si>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</si>
  <si>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</si>
  <si>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</si>
  <si>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</si>
  <si>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</si>
  <si>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</si>
  <si>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</si>
  <si>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</si>
  <si>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</si>
  <si>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</si>
  <si>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</si>
  <si>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</si>
  <si>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</si>
  <si>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</si>
  <si>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</si>
  <si>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</si>
  <si>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</si>
  <si>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</si>
  <si>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</si>
  <si>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</si>
  <si>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</si>
  <si>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</si>
  <si>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</si>
  <si>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</si>
  <si>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</si>
  <si>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</si>
  <si>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</si>
  <si>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</si>
  <si>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</si>
  <si>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</si>
  <si>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</si>
  <si>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</si>
  <si>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</si>
  <si>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</si>
  <si>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</si>
  <si>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</si>
  <si>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</si>
  <si>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</si>
  <si>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</si>
  <si>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</si>
  <si>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</si>
  <si>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</si>
  <si>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</si>
  <si>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</si>
  <si>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</si>
  <si>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</si>
  <si>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</si>
  <si>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</si>
  <si>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</si>
  <si>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</si>
  <si>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</si>
  <si>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</si>
  <si>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</si>
  <si>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</si>
  <si>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</si>
  <si>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</si>
  <si>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</si>
  <si>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</si>
  <si>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</si>
  <si>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</si>
  <si>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</si>
  <si>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</si>
  <si>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</si>
  <si>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</si>
  <si>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</si>
  <si>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</si>
  <si>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</si>
  <si>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</si>
  <si>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</si>
  <si>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</si>
  <si>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</si>
  <si>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</si>
  <si>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</si>
  <si>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</si>
  <si>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</si>
  <si>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</si>
  <si>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</si>
  <si>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</si>
  <si>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</si>
  <si>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</si>
  <si>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</si>
  <si>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</si>
  <si>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</si>
  <si>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</si>
  <si>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</si>
  <si>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</si>
  <si>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</si>
  <si>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</si>
  <si>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</si>
  <si>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</si>
  <si>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</si>
  <si>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</si>
  <si>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</si>
  <si>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</si>
  <si>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</si>
  <si>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</si>
  <si>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</si>
  <si>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</si>
  <si>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</si>
  <si>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</si>
  <si>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</si>
  <si>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</si>
  <si>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</si>
  <si>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</si>
  <si>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</si>
  <si>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</si>
  <si>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</si>
  <si>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</si>
  <si>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</si>
  <si>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</si>
  <si>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</si>
  <si>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</si>
  <si>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</si>
  <si>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</si>
  <si>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</si>
  <si>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</si>
  <si>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</si>
  <si>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</si>
  <si>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</si>
  <si>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</si>
  <si>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</si>
  <si>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</si>
  <si>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</si>
  <si>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</si>
  <si>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</si>
  <si>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</si>
  <si>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</si>
  <si>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</si>
  <si>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</si>
  <si>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</si>
  <si>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</si>
  <si>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</si>
  <si>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</si>
  <si>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</si>
  <si>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</si>
  <si>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</si>
  <si>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CHADENET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</si>
  <si>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</si>
  <si>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</si>
  <si>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</si>
  <si>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</si>
  <si>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IBMR-19-M73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</si>
  <si>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</si>
  <si>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</si>
  <si>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</si>
  <si>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</si>
  <si>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</si>
  <si>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</si>
  <si>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</si>
  <si>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</si>
  <si>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</si>
  <si>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</si>
  <si>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</si>
  <si>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</si>
  <si>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</si>
  <si>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</si>
  <si>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</si>
  <si>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</si>
  <si>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</si>
  <si>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</si>
  <si>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</si>
  <si>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</si>
  <si>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</si>
  <si>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</si>
  <si>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</si>
  <si>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</si>
  <si>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</si>
  <si>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</si>
  <si>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</si>
  <si>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</si>
  <si>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</si>
  <si>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</si>
  <si>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</si>
  <si>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</si>
  <si>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</si>
  <si>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</si>
  <si>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</si>
  <si>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</si>
  <si>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</si>
  <si>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</si>
  <si>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</si>
  <si>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</si>
  <si>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</si>
  <si>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</si>
  <si>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</si>
  <si>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</si>
  <si>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</si>
  <si>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</si>
  <si>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</si>
  <si>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</si>
  <si>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</si>
  <si>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</si>
  <si>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</si>
  <si>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</si>
  <si>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</si>
  <si>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</si>
  <si>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</si>
  <si>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</si>
  <si>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</si>
  <si>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</si>
  <si>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</si>
  <si>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</si>
  <si>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</si>
  <si>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</si>
  <si>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</si>
  <si>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</si>
  <si>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</si>
  <si>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</si>
  <si>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</si>
  <si>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</si>
  <si>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</si>
  <si>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</si>
  <si>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</si>
  <si>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</si>
  <si>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</si>
  <si>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</si>
  <si>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</si>
  <si>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</si>
  <si>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</si>
  <si>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placée à l'amont du pont conformément aux recommandations de la réunion de restitution 2018.</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</si>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</sst>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 activeCellId="0" sqref="B1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750561</v>
      </c>
      <c r="G10" s="25"/>
      <c r="H10" s="25"/>
    </row>
    <row r="11" customFormat="false" ht="15" hidden="false" customHeight="false" outlineLevel="0" collapsed="false">
      <c r="A11" s="26" t="s">
        <v>5183</v>
      </c>
      <c r="B11" s="30" t="n">
        <v>43665</v>
      </c>
      <c r="D11" s="26" t="s">
        <v>5184</v>
      </c>
      <c r="E11" s="29" t="n">
        <v>6380172</v>
      </c>
      <c r="G11" s="25"/>
      <c r="H11" s="25"/>
    </row>
    <row r="12" customFormat="false" ht="15" hidden="false" customHeight="false" outlineLevel="0" collapsed="false">
      <c r="A12" s="26" t="s">
        <v>5185</v>
      </c>
      <c r="B12" s="29" t="s">
        <v>5186</v>
      </c>
      <c r="D12" s="26" t="s">
        <v>5187</v>
      </c>
      <c r="E12" s="29" t="n">
        <v>750464</v>
      </c>
      <c r="G12" s="25"/>
      <c r="H12" s="25"/>
    </row>
    <row r="13" customFormat="false" ht="17.25" hidden="false" customHeight="true" outlineLevel="0" collapsed="false">
      <c r="A13" s="12"/>
      <c r="B13" s="31"/>
      <c r="D13" s="26" t="s">
        <v>5188</v>
      </c>
      <c r="E13" s="29" t="n">
        <v>6380192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750561</v>
      </c>
    </row>
    <row r="18" customFormat="false" ht="15" hidden="false" customHeight="false" outlineLevel="0" collapsed="false">
      <c r="A18" s="36"/>
      <c r="B18" s="37" t="s">
        <v>5196</v>
      </c>
      <c r="C18" s="38" t="n">
        <f aca="false">E11</f>
        <v>6380172</v>
      </c>
    </row>
    <row r="19" customFormat="false" ht="15" hidden="false" customHeight="false" outlineLevel="0" collapsed="false">
      <c r="A19" s="33" t="s">
        <v>5197</v>
      </c>
      <c r="B19" s="39" t="n">
        <v>890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9.67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70</v>
      </c>
      <c r="D35" s="52" t="s">
        <v>5215</v>
      </c>
      <c r="E35" s="53" t="n">
        <v>30</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9.7</v>
      </c>
      <c r="C37" s="50"/>
      <c r="D37" s="55" t="s">
        <v>5219</v>
      </c>
      <c r="E37" s="34" t="n">
        <v>9.6</v>
      </c>
    </row>
    <row r="38" s="56" customFormat="true" ht="15" hidden="false" customHeight="true" outlineLevel="0" collapsed="false">
      <c r="A38" s="54" t="s">
        <v>5220</v>
      </c>
      <c r="B38" s="34" t="n">
        <v>4</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1</v>
      </c>
      <c r="C59" s="50"/>
      <c r="D59" s="26" t="s">
        <v>5239</v>
      </c>
      <c r="E59" s="62" t="n">
        <v>1</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2</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t="n">
        <v>1</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2</v>
      </c>
      <c r="C85" s="50"/>
      <c r="D85" s="26" t="s">
        <v>5259</v>
      </c>
      <c r="E85" s="62" t="n">
        <v>1</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2601</v>
      </c>
      <c r="B97" s="79" t="str">
        <f aca="false">IF(A97="NEWCOD",IF(ISBLANK(G97),"renseigner le champ 'Nouveau taxon'",G97),VLOOKUP(A97,'Ref Taxo'!A:B,2,FALSE()))</f>
        <v>Lemanea</v>
      </c>
      <c r="C97" s="80" t="n">
        <f aca="false">IF(A97="NEWCOD",IF(ISBLANK(H97),"NoCod",H97),VLOOKUP(A97,'Ref Taxo'!A:D,4,FALSE()))</f>
        <v>1159</v>
      </c>
      <c r="D97" s="81" t="n">
        <v>0.8</v>
      </c>
      <c r="E97" s="82" t="n">
        <v>0.01</v>
      </c>
      <c r="F97" s="82" t="s">
        <v>5275</v>
      </c>
      <c r="G97" s="83"/>
      <c r="H97" s="84"/>
    </row>
    <row r="98" customFormat="false" ht="15" hidden="false" customHeight="false" outlineLevel="0" collapsed="false">
      <c r="A98" s="78" t="s">
        <v>3199</v>
      </c>
      <c r="B98" s="79" t="str">
        <f aca="false">IF(A98="NEWCOD",IF(ISBLANK(G98),"renseigner le champ 'Nouveau taxon'",G98),VLOOKUP(A98,'Ref Taxo'!A:B,2,FALSE()))</f>
        <v>Nostoc</v>
      </c>
      <c r="C98" s="80" t="n">
        <f aca="false">IF(A98="NEWCOD",IF(ISBLANK(H98),"NoCod",H98),VLOOKUP(A98,'Ref Taxo'!A:D,4,FALSE()))</f>
        <v>1105</v>
      </c>
      <c r="D98" s="81"/>
      <c r="E98" s="82" t="n">
        <v>0.01</v>
      </c>
      <c r="F98" s="82" t="s">
        <v>5275</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c r="E99" s="82" t="n">
        <v>0.01</v>
      </c>
      <c r="F99" s="82" t="s">
        <v>5276</v>
      </c>
      <c r="G99" s="85"/>
      <c r="H99" s="86"/>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0.02</v>
      </c>
      <c r="E100" s="82" t="n">
        <v>0.01</v>
      </c>
      <c r="F100" s="82" t="s">
        <v>5275</v>
      </c>
      <c r="G100" s="85"/>
      <c r="H100" s="86"/>
    </row>
    <row r="101" customFormat="false" ht="15" hidden="false" customHeight="false" outlineLevel="0" collapsed="false">
      <c r="A101" s="78" t="s">
        <v>470</v>
      </c>
      <c r="B101" s="79" t="str">
        <f aca="false">IF(A101="NEWCOD",IF(ISBLANK(G101),"renseigner le champ 'Nouveau taxon'",G101),VLOOKUP(A101,'Ref Taxo'!A:B,2,FALSE()))</f>
        <v>Brachythecium rivulare</v>
      </c>
      <c r="C101" s="80" t="n">
        <f aca="false">IF(A101="NEWCOD",IF(ISBLANK(H101),"NoCod",H101),VLOOKUP(A101,'Ref Taxo'!A:D,4,FALSE()))</f>
        <v>1260</v>
      </c>
      <c r="D101" s="81" t="n">
        <v>0.05</v>
      </c>
      <c r="E101" s="82"/>
      <c r="F101" s="82" t="s">
        <v>5275</v>
      </c>
      <c r="G101" s="85"/>
      <c r="H101" s="86"/>
    </row>
    <row r="102" customFormat="false" ht="1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0.01</v>
      </c>
      <c r="E102" s="82"/>
      <c r="F102" s="82" t="s">
        <v>5276</v>
      </c>
      <c r="G102" s="85"/>
      <c r="H102" s="86"/>
    </row>
    <row r="103" customFormat="false" ht="15" hidden="false" customHeight="false" outlineLevel="0" collapsed="false">
      <c r="A103" s="78" t="s">
        <v>4087</v>
      </c>
      <c r="B103" s="79" t="str">
        <f aca="false">IF(A103="NEWCOD",IF(ISBLANK(G103),"renseigner le champ 'Nouveau taxon'",G103),VLOOKUP(A103,'Ref Taxo'!A:B,2,FALSE()))</f>
        <v>Rhynchostegium riparioides</v>
      </c>
      <c r="C103" s="80" t="n">
        <f aca="false">IF(A103="NEWCOD",IF(ISBLANK(H103),"NoCod",H103),VLOOKUP(A103,'Ref Taxo'!A:D,4,FALSE()))</f>
        <v>1268</v>
      </c>
      <c r="D103" s="81" t="n">
        <v>3</v>
      </c>
      <c r="E103" s="82" t="n">
        <v>0.05</v>
      </c>
      <c r="F103" s="82" t="s">
        <v>5275</v>
      </c>
      <c r="G103" s="85"/>
      <c r="H103" s="86"/>
    </row>
    <row r="104" customFormat="false" ht="15" hidden="false" customHeight="false" outlineLevel="0" collapsed="false">
      <c r="A104" s="78" t="s">
        <v>63</v>
      </c>
      <c r="B104" s="79" t="str">
        <f aca="false">IF(A104="NEWCOD",IF(ISBLANK(G104),"renseigner le champ 'Nouveau taxon'",G104),VLOOKUP(A104,'Ref Taxo'!A:B,2,FALSE()))</f>
        <v>Agrostis stolonifera</v>
      </c>
      <c r="C104" s="80" t="n">
        <f aca="false">IF(A104="NEWCOD",IF(ISBLANK(H104),"NoCod",H104),VLOOKUP(A104,'Ref Taxo'!A:D,4,FALSE()))</f>
        <v>1543</v>
      </c>
      <c r="D104" s="81" t="n">
        <v>0.01</v>
      </c>
      <c r="E104" s="82" t="n">
        <v>0.01</v>
      </c>
      <c r="F104" s="82" t="s">
        <v>5275</v>
      </c>
      <c r="G104" s="85"/>
      <c r="H104" s="86"/>
    </row>
    <row r="105" customFormat="false" ht="15" hidden="false" customHeight="false" outlineLevel="0" collapsed="false">
      <c r="A105" s="78" t="s">
        <v>4536</v>
      </c>
      <c r="B105" s="79" t="str">
        <f aca="false">IF(A105="NEWCOD",IF(ISBLANK(G105),"renseigner le champ 'Nouveau taxon'",G105),VLOOKUP(A105,'Ref Taxo'!A:B,2,FALSE()))</f>
        <v>Solanum dulcamara</v>
      </c>
      <c r="C105" s="80" t="n">
        <f aca="false">IF(A105="NEWCOD",IF(ISBLANK(H105),"NoCod",H105),VLOOKUP(A105,'Ref Taxo'!A:D,4,FALSE()))</f>
        <v>1964</v>
      </c>
      <c r="D105" s="81"/>
      <c r="E105" s="82" t="n">
        <v>0.01</v>
      </c>
      <c r="F105" s="82" t="s">
        <v>5275</v>
      </c>
      <c r="G105" s="85"/>
      <c r="H105" s="86"/>
    </row>
    <row r="106" customFormat="false" ht="15" hidden="false" customHeight="false" outlineLevel="0" collapsed="false">
      <c r="A106" s="78" t="s">
        <v>2894</v>
      </c>
      <c r="B106" s="79" t="str">
        <f aca="false">IF(A106="NEWCOD",IF(ISBLANK(G106),"renseigner le champ 'Nouveau taxon'",G106),VLOOKUP(A106,'Ref Taxo'!A:B,2,FALSE()))</f>
        <v>Mentha</v>
      </c>
      <c r="C106" s="80" t="n">
        <f aca="false">IF(A106="NEWCOD",IF(ISBLANK(H106),"NoCod",H106),VLOOKUP(A106,'Ref Taxo'!A:D,4,FALSE()))</f>
        <v>1790</v>
      </c>
      <c r="D106" s="81"/>
      <c r="E106" s="82" t="n">
        <v>0.01</v>
      </c>
      <c r="F106" s="82" t="s">
        <v>5275</v>
      </c>
      <c r="G106" s="85"/>
      <c r="H106" s="86"/>
    </row>
    <row r="107" customFormat="false" ht="15" hidden="false" customHeight="false" outlineLevel="0" collapsed="false">
      <c r="A107" s="78" t="s">
        <v>3990</v>
      </c>
      <c r="B107" s="79" t="str">
        <f aca="false">IF(A107="NEWCOD",IF(ISBLANK(G107),"renseigner le champ 'Nouveau taxon'",G107),VLOOKUP(A107,'Ref Taxo'!A:B,2,FALSE()))</f>
        <v>Ranunculus repens</v>
      </c>
      <c r="C107" s="80" t="n">
        <f aca="false">IF(A107="NEWCOD",IF(ISBLANK(H107),"NoCod",H107),VLOOKUP(A107,'Ref Taxo'!A:D,4,FALSE()))</f>
        <v>1910</v>
      </c>
      <c r="D107" s="81"/>
      <c r="E107" s="82" t="n">
        <v>0.01</v>
      </c>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2019-12-03T11:08:53Z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