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6330" sheetId="2" r:id="rId2"/>
    <sheet name="Mises à jour" sheetId="3" r:id="rId3"/>
  </sheets>
  <definedNames/>
  <calcPr calcId="145621"/>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<sst xmlns="http://schemas.openxmlformats.org/spreadsheetml/2006/main" count="6471" uniqueCount="5304">
  <si>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</si>
  <si>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</si>
  <si>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</si>
  <si>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</si>
  <si>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</si>
  <si>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</si>
  <si>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</si>
  <si>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</si>
  <si>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</si>
  <si>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</si>
  <si>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</si>
  <si>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</si>
  <si>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</si>
  <si>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</si>
  <si>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</si>
  <si>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</si>
  <si>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</si>
  <si>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</si>
  <si>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</si>
  <si>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</si>
  <si>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</si>
  <si>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</si>
  <si>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</si>
  <si>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</si>
  <si>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</si>
  <si>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</si>
  <si>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</si>
  <si>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</si>
  <si>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</si>
  <si>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</si>
  <si>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</si>
  <si>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</si>
  <si>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</si>
  <si>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</si>
  <si>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</si>
  <si>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</si>
  <si>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</si>
  <si>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</si>
  <si>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</si>
  <si>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</si>
  <si>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</si>
  <si>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</si>
  <si>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</si>
  <si>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</si>
  <si>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</si>
  <si>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</si>
  <si>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</si>
  <si>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</si>
  <si>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</si>
  <si>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</si>
  <si>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</si>
  <si>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</si>
  <si>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</si>
  <si>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</si>
  <si>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</si>
  <si>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</si>
  <si>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</si>
  <si>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</si>
  <si>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</si>
  <si>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</si>
  <si>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</si>
  <si>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</si>
  <si>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</si>
  <si>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</si>
  <si>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</si>
  <si>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</si>
  <si>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</si>
  <si>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</si>
  <si>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</si>
  <si>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</si>
  <si>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</si>
  <si>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</si>
  <si>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</si>
  <si>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</si>
  <si>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</si>
  <si>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</si>
  <si>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</si>
  <si>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</si>
  <si>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</si>
  <si>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</si>
  <si>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</si>
  <si>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</si>
  <si>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</si>
  <si>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</si>
  <si>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</si>
  <si>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</si>
  <si>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</si>
  <si>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</si>
  <si>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</si>
  <si>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</si>
  <si>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</si>
  <si>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</si>
  <si>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</si>
  <si>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</si>
  <si>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</si>
  <si>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</si>
  <si>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</si>
  <si>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</si>
  <si>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</si>
  <si>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</si>
  <si>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</si>
  <si>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</si>
  <si>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</si>
  <si>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</si>
  <si>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</si>
  <si>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</si>
  <si>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</si>
  <si>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</si>
  <si>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</si>
  <si>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</si>
  <si>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</si>
  <si>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</si>
  <si>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</si>
  <si>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</si>
  <si>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</si>
  <si>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</si>
  <si>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</si>
  <si>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</si>
  <si>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</si>
  <si>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</si>
  <si>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</si>
  <si>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</si>
  <si>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</si>
  <si>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</si>
  <si>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</si>
  <si>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</si>
  <si>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</si>
  <si>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</si>
  <si>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</si>
  <si>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</si>
  <si>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</si>
  <si>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</si>
  <si>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</si>
  <si>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</si>
  <si>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</si>
  <si>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</si>
  <si>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</si>
  <si>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</si>
  <si>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</si>
  <si>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</si>
  <si>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</si>
  <si>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</si>
  <si>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</si>
  <si>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</si>
  <si>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</si>
  <si>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</si>
  <si>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</si>
  <si>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</si>
  <si>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</si>
  <si>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</si>
  <si>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</si>
  <si>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</si>
  <si>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</si>
  <si>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</si>
  <si>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</si>
  <si>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</si>
  <si>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</si>
  <si>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</si>
  <si>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</si>
  <si>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</si>
  <si>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</si>
  <si>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</si>
  <si>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</si>
  <si>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</si>
  <si>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</si>
  <si>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</si>
  <si>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</si>
  <si>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</si>
  <si>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</si>
  <si>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</si>
  <si>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</si>
  <si>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</si>
  <si>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</si>
  <si>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</si>
  <si>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</si>
  <si>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</si>
  <si>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</si>
  <si>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</si>
  <si>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</si>
  <si>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</si>
  <si>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</si>
  <si>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</si>
  <si>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</si>
  <si>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</si>
  <si>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</si>
  <si>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</si>
  <si>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</si>
  <si>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</si>
  <si>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</si>
  <si>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</si>
  <si>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</si>
  <si>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</si>
  <si>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</si>
  <si>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</si>
  <si>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</si>
  <si>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</si>
  <si>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</si>
  <si>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</si>
  <si>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</si>
  <si>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</si>
  <si>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</si>
  <si>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</si>
  <si>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</si>
  <si>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</si>
  <si>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</si>
  <si>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</si>
  <si>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</si>
  <si>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</si>
  <si>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</si>
  <si>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</si>
  <si>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</si>
  <si>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</si>
  <si>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</si>
  <si>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</si>
  <si>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</si>
  <si>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</si>
  <si>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</si>
  <si>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</si>
  <si>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</si>
  <si>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</si>
  <si>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</si>
  <si>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</si>
  <si>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</si>
  <si>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</si>
  <si>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</si>
  <si>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</si>
  <si>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</si>
  <si>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</si>
  <si>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</si>
  <si>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</si>
  <si>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</si>
  <si>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</si>
  <si>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</si>
  <si>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</si>
  <si>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</si>
  <si>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</si>
  <si>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</si>
  <si>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</si>
  <si>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</si>
  <si>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</si>
  <si>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</si>
  <si>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</si>
  <si>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</si>
  <si>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</si>
  <si>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</si>
  <si>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</si>
  <si>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</si>
  <si>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</si>
  <si>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</si>
  <si>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</si>
  <si>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</si>
  <si>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</si>
  <si>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</si>
  <si>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</si>
  <si>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</si>
  <si>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</si>
  <si>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</si>
  <si>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</si>
  <si>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</si>
  <si>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</si>
  <si>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</si>
  <si>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</si>
  <si>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</si>
  <si>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</si>
  <si>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</si>
  <si>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</si>
  <si>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</si>
  <si>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</si>
  <si>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</si>
  <si>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</si>
  <si>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</si>
  <si>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</si>
  <si>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</si>
  <si>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</si>
  <si>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</si>
  <si>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</si>
  <si>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</si>
  <si>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</si>
  <si>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</si>
  <si>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</si>
  <si>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</si>
  <si>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</si>
  <si>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</si>
  <si>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</si>
  <si>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</si>
  <si>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</si>
  <si>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</si>
  <si>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</si>
  <si>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</si>
  <si>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</si>
  <si>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</si>
  <si>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</si>
  <si>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</si>
  <si>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</si>
  <si>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</si>
  <si>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</si>
  <si>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</si>
  <si>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</si>
  <si>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</si>
  <si>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</si>
  <si>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</si>
  <si>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</si>
  <si>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</si>
  <si>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</si>
  <si>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</si>
  <si>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</si>
  <si>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</si>
  <si>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</si>
  <si>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</si>
  <si>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</si>
  <si>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</si>
  <si>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</si>
  <si>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</si>
  <si>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</si>
  <si>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</si>
  <si>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</si>
  <si>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</si>
  <si>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</si>
  <si>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</si>
  <si>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</si>
  <si>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</si>
  <si>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</si>
  <si>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</si>
  <si>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</si>
  <si>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</si>
  <si>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</si>
  <si>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</si>
  <si>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</si>
  <si>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</si>
  <si>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</si>
  <si>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</si>
  <si>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</si>
  <si>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</si>
  <si>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</si>
  <si>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</si>
  <si>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</si>
  <si>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</si>
  <si>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</si>
  <si>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</si>
  <si>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</si>
  <si>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</si>
  <si>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</si>
  <si>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</si>
  <si>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</si>
  <si>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</si>
  <si>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</si>
  <si>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</si>
  <si>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</si>
  <si>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</si>
  <si>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</si>
  <si>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</si>
  <si>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</si>
  <si>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</si>
  <si>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</si>
  <si>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</si>
  <si>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</si>
  <si>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</si>
  <si>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</si>
  <si>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</si>
  <si>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</si>
  <si>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</si>
  <si>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</si>
  <si>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</si>
  <si>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</si>
  <si>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</si>
  <si>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</si>
  <si>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</si>
  <si>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</si>
  <si>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</si>
  <si>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</si>
  <si>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</si>
  <si>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</si>
  <si>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</si>
  <si>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</si>
  <si>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</si>
  <si>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</si>
  <si>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</si>
  <si>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</si>
  <si>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</si>
  <si>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</si>
  <si>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</si>
  <si>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</si>
  <si>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</si>
  <si>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</si>
  <si>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</si>
  <si>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</si>
  <si>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</si>
  <si>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</si>
  <si>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</si>
  <si>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</si>
  <si>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</si>
  <si>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</si>
  <si>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</si>
  <si>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</si>
  <si>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</si>
  <si>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</si>
  <si>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</si>
  <si>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</si>
  <si>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</si>
  <si>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</si>
  <si>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</si>
  <si>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</si>
  <si>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</si>
  <si>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</si>
  <si>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</si>
  <si>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</si>
  <si>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</si>
  <si>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</si>
  <si>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</si>
  <si>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</si>
  <si>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</si>
  <si>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</si>
  <si>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</si>
  <si>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</si>
  <si>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</si>
  <si>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</si>
  <si>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</si>
  <si>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</si>
  <si>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</si>
  <si>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</si>
  <si>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</si>
  <si>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</si>
  <si>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</si>
  <si>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</si>
  <si>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</si>
  <si>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</si>
  <si>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</si>
  <si>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</si>
  <si>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</si>
  <si>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</si>
  <si>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</si>
  <si>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</si>
  <si>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</si>
  <si>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</si>
  <si>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</si>
  <si>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</si>
  <si>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</si>
  <si>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</si>
  <si>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</si>
  <si>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</si>
  <si>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</si>
  <si>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</si>
  <si>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</si>
  <si>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</si>
  <si>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</si>
  <si>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</si>
  <si>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</si>
  <si>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</si>
  <si>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</si>
  <si>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</si>
  <si>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</si>
  <si>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</si>
  <si>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</si>
  <si>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</si>
  <si>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</si>
  <si>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</si>
  <si>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</si>
  <si>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</si>
  <si>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</si>
  <si>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</si>
  <si>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</si>
  <si>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</si>
  <si>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</si>
  <si>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</si>
  <si>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</si>
  <si>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</si>
  <si>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</si>
  <si>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</si>
  <si>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</si>
  <si>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</si>
  <si>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</si>
  <si>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</si>
  <si>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</si>
  <si>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</si>
  <si>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</si>
  <si>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</si>
  <si>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</si>
  <si>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</si>
  <si>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</si>
  <si>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</si>
  <si>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</si>
  <si>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</si>
  <si>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</si>
  <si>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</si>
  <si>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</si>
  <si>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</si>
  <si>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</si>
  <si>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</si>
  <si>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</si>
  <si>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</si>
  <si>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</si>
  <si>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</si>
  <si>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</si>
  <si>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</si>
  <si>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</si>
  <si>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</si>
  <si>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</si>
  <si>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</si>
  <si>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</si>
  <si>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</si>
  <si>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</si>
  <si>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</si>
  <si>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</si>
  <si>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</si>
  <si>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</si>
  <si>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</si>
  <si>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</si>
  <si>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</si>
  <si>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</si>
  <si>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</si>
  <si>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</si>
  <si>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</si>
  <si>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</si>
  <si>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</si>
  <si>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</si>
  <si>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</si>
  <si>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</si>
  <si>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</si>
  <si>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</si>
  <si>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</si>
  <si>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</si>
  <si>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</si>
  <si>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</si>
  <si>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</si>
  <si>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</si>
  <si>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</si>
  <si>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</si>
  <si>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</si>
  <si>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</si>
  <si>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</si>
  <si>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</si>
  <si>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</si>
  <si>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</si>
  <si>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</si>
  <si>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</si>
  <si>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</si>
  <si>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</si>
  <si>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</si>
  <si>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</si>
  <si>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</si>
  <si>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</si>
  <si>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</si>
  <si>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</si>
  <si>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</si>
  <si>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</si>
  <si>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</si>
  <si>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</si>
  <si>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</si>
  <si>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</si>
  <si>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</si>
  <si>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</si>
  <si>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</si>
  <si>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</si>
  <si>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</si>
  <si>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</si>
  <si>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</si>
  <si>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</si>
  <si>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</si>
  <si>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</si>
  <si>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</si>
  <si>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</si>
  <si>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</si>
  <si>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</si>
  <si>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</si>
  <si>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</si>
  <si>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</si>
  <si>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</si>
  <si>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</si>
  <si>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</si>
  <si>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</si>
  <si>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</si>
  <si>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</si>
  <si>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</si>
  <si>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</si>
  <si>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</si>
  <si>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</si>
  <si>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</si>
  <si>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</si>
  <si>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</si>
  <si>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</si>
  <si>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</si>
  <si>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</si>
  <si>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</si>
  <si>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</si>
  <si>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</si>
  <si>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</si>
  <si>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</si>
  <si>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</si>
  <si>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</si>
  <si>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</si>
  <si>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</si>
  <si>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</si>
  <si>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</si>
  <si>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</si>
  <si>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</si>
  <si>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</si>
  <si>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</si>
  <si>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</si>
  <si>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</si>
  <si>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</si>
  <si>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</si>
  <si>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</si>
  <si>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</si>
  <si>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</si>
  <si>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</si>
  <si>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</si>
  <si>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</si>
  <si>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</si>
  <si>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</si>
  <si>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</si>
  <si>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</si>
  <si>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</si>
  <si>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</si>
  <si>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</si>
  <si>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</si>
  <si>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</si>
  <si>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</si>
  <si>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</si>
  <si>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</si>
  <si>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</si>
  <si>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</si>
  <si>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</si>
  <si>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</si>
  <si>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</si>
  <si>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</si>
  <si>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</si>
  <si>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</si>
  <si>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</si>
  <si>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</si>
  <si>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</si>
  <si>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</si>
  <si>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</si>
  <si>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</si>
  <si>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</si>
  <si>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</si>
  <si>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</si>
  <si>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</si>
  <si>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</si>
  <si>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</si>
  <si>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</si>
  <si>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</si>
  <si>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</si>
  <si>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</si>
  <si>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</si>
  <si>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</si>
  <si>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</si>
  <si>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</si>
  <si>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</si>
  <si>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</si>
  <si>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</si>
  <si>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</si>
  <si>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</si>
  <si>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</si>
  <si>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</si>
  <si>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</si>
  <si>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</si>
  <si>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</si>
  <si>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</si>
  <si>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</si>
  <si>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</si>
  <si>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</si>
  <si>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</si>
  <si>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</si>
  <si>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</si>
  <si>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</si>
  <si>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</si>
  <si>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</si>
  <si>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</si>
  <si>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</si>
  <si>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</si>
  <si>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</si>
  <si>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</si>
  <si>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</si>
  <si>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</si>
  <si>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</si>
  <si>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</si>
  <si>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</si>
  <si>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</si>
  <si>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</si>
  <si>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</si>
  <si>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</si>
  <si>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</si>
  <si>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</si>
  <si>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</si>
  <si>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</si>
  <si>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</si>
  <si>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</si>
  <si>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</si>
  <si>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</si>
  <si>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</si>
  <si>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</si>
  <si>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</si>
  <si>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</si>
  <si>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</si>
  <si>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</si>
  <si>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</si>
  <si>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</si>
  <si>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</si>
  <si>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</si>
  <si>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</si>
  <si>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</si>
  <si>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</si>
  <si>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</si>
  <si>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</si>
  <si>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</si>
  <si>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</si>
  <si>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</si>
  <si>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</si>
  <si>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</si>
  <si>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</si>
  <si>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</si>
  <si>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</si>
  <si>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</si>
  <si>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</si>
  <si>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</si>
  <si>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</si>
  <si>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</si>
  <si>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</si>
  <si>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</si>
  <si>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</si>
  <si>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</si>
  <si>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</si>
  <si>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</si>
  <si>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</si>
  <si>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</si>
  <si>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</si>
  <si>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</si>
  <si>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</si>
  <si>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</si>
  <si>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</si>
  <si>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</si>
  <si>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</si>
  <si>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</si>
  <si>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</si>
  <si>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</si>
  <si>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</si>
  <si>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</si>
  <si>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</si>
  <si>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</si>
  <si>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</si>
  <si>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</si>
  <si>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</si>
  <si>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</si>
  <si>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</si>
  <si>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</si>
  <si>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</si>
  <si>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</si>
  <si>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</si>
  <si>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</si>
  <si>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</si>
  <si>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</si>
  <si>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</si>
  <si>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</si>
  <si>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</si>
  <si>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</si>
  <si>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</si>
  <si>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</si>
  <si>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</si>
  <si>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</si>
  <si>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</si>
  <si>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</si>
  <si>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</si>
  <si>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</si>
  <si>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</si>
  <si>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</si>
  <si>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</si>
  <si>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</si>
  <si>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</si>
  <si>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</si>
  <si>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</si>
  <si>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</si>
  <si>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</si>
  <si>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</si>
  <si>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</si>
  <si>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</si>
  <si>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</si>
  <si>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</si>
  <si>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</si>
  <si>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</si>
  <si>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</si>
  <si>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</si>
  <si>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</si>
  <si>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</si>
  <si>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</si>
  <si>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</si>
  <si>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</si>
  <si>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</si>
  <si>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</si>
  <si>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</si>
  <si>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</si>
  <si>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</si>
  <si>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</si>
  <si>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</si>
  <si>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</si>
  <si>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</si>
  <si>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</si>
  <si>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</si>
  <si>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</si>
  <si>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</si>
  <si>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</si>
  <si>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</si>
  <si>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</si>
  <si>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</si>
  <si>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</si>
  <si>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</si>
  <si>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</si>
  <si>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</si>
  <si>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</si>
  <si>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</si>
  <si>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</si>
  <si>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</si>
  <si>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</si>
  <si>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</si>
  <si>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</si>
  <si>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</si>
  <si>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</si>
  <si>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</si>
  <si>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</si>
  <si>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</si>
  <si>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</si>
  <si>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</si>
  <si>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</si>
  <si>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</si>
  <si>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</si>
  <si>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</si>
  <si>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</si>
  <si>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</si>
  <si>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</si>
  <si>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</si>
  <si>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</si>
  <si>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</si>
  <si>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</si>
  <si>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</si>
  <si>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</si>
  <si>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</si>
  <si>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</si>
  <si>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</si>
  <si>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</si>
  <si>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</si>
  <si>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</si>
  <si>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</si>
  <si>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</si>
  <si>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</si>
  <si>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</si>
  <si>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</si>
  <si>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</si>
  <si>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</si>
  <si>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</si>
  <si>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</si>
  <si>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</si>
  <si>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</si>
  <si>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</si>
  <si>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</si>
  <si>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</si>
  <si>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</si>
  <si>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</si>
  <si>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</si>
  <si>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</si>
  <si>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</si>
  <si>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</si>
  <si>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</si>
  <si>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</si>
  <si>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</si>
  <si>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</si>
  <si>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</si>
  <si>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</si>
  <si>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</si>
  <si>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</si>
  <si>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</si>
  <si>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</si>
  <si>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</si>
  <si>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</si>
  <si>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</si>
  <si>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</si>
  <si>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</si>
  <si>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</si>
  <si>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</si>
  <si>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</si>
  <si>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</si>
  <si>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</si>
  <si>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</si>
  <si>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</si>
  <si>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</si>
  <si>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</si>
  <si>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</si>
  <si>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</si>
  <si>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</si>
  <si>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</si>
  <si>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</si>
  <si>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</si>
  <si>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</si>
  <si>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</si>
  <si>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</si>
  <si>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</si>
  <si>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</si>
  <si>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</si>
  <si>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</si>
  <si>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</si>
  <si>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</si>
  <si>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</si>
  <si>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</si>
  <si>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</si>
  <si>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</si>
  <si>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</si>
  <si>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</si>
  <si>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</si>
  <si>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</si>
  <si>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</si>
  <si>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</si>
  <si>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</si>
  <si>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</si>
  <si>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</si>
  <si>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</si>
  <si>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</si>
  <si>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</si>
  <si>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</si>
  <si>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</si>
  <si>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</si>
  <si>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</si>
  <si>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</si>
  <si>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</si>
  <si>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</si>
  <si>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</si>
  <si>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</si>
  <si>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</si>
  <si>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</si>
  <si>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</si>
  <si>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</si>
  <si>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</si>
  <si>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</si>
  <si>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</si>
  <si>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</si>
  <si>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</si>
  <si>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</si>
  <si>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</si>
  <si>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</si>
  <si>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</si>
  <si>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</si>
  <si>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</si>
  <si>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</si>
  <si>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</si>
  <si>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</si>
  <si>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</si>
  <si>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</si>
  <si>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</si>
  <si>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</si>
  <si>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</si>
  <si>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</si>
  <si>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</si>
  <si>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</si>
  <si>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</si>
  <si>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</si>
  <si>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</si>
  <si>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</si>
  <si>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</si>
  <si>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</si>
  <si>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</si>
  <si>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</si>
  <si>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</si>
  <si>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</si>
  <si>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</si>
  <si>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</si>
  <si>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</si>
  <si>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</si>
  <si>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</si>
  <si>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</si>
  <si>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</si>
  <si>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</si>
  <si>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</si>
  <si>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</si>
  <si>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</si>
  <si>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</si>
  <si>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</si>
  <si>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</si>
  <si>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</si>
  <si>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</si>
  <si>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</si>
  <si>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</si>
  <si>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</si>
  <si>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</si>
  <si>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</si>
  <si>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</si>
  <si>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</si>
  <si>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</si>
  <si>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</si>
  <si>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</si>
  <si>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</si>
  <si>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</si>
  <si>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</si>
  <si>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</si>
  <si>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</si>
  <si>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</si>
  <si>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</si>
  <si>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</si>
  <si>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</si>
  <si>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</si>
  <si>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</si>
  <si>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</si>
  <si>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</si>
  <si>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</si>
  <si>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</si>
  <si>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</si>
  <si>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</si>
  <si>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</si>
  <si>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</si>
  <si>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</si>
  <si>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</si>
  <si>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</si>
  <si>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</si>
  <si>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</si>
  <si>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</si>
  <si>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</si>
  <si>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</si>
  <si>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</si>
  <si>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</si>
  <si>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</si>
  <si>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</si>
  <si>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</si>
  <si>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</si>
  <si>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</si>
  <si>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</si>
  <si>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</si>
  <si>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</si>
  <si>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</si>
  <si>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</si>
  <si>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</si>
  <si>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</si>
  <si>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</si>
  <si>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</si>
  <si>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</si>
  <si>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</si>
  <si>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</si>
  <si>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</si>
  <si>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</si>
  <si>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</si>
  <si>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</si>
  <si>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</si>
  <si>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</si>
  <si>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</si>
  <si>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</si>
  <si>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</si>
  <si>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</si>
  <si>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</si>
  <si>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</si>
  <si>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</si>
  <si>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</si>
  <si>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</si>
  <si>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</si>
  <si>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</si>
  <si>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</si>
  <si>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</si>
  <si>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</si>
  <si>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</si>
  <si>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</si>
  <si>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</si>
  <si>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</si>
  <si>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</si>
  <si>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</si>
  <si>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</si>
  <si>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</si>
  <si>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</si>
  <si>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</si>
  <si>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</si>
  <si>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</si>
  <si>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</si>
  <si>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</si>
  <si>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</si>
  <si>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</si>
  <si>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</si>
  <si>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</si>
  <si>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</si>
  <si>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</si>
  <si>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</si>
  <si>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</si>
  <si>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</si>
  <si>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</si>
  <si>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</si>
  <si>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</si>
  <si>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</si>
  <si>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</si>
  <si>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</si>
  <si>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</si>
  <si>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</si>
  <si>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</si>
  <si>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</si>
  <si>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</si>
  <si>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</si>
  <si>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</si>
  <si>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</si>
  <si>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</si>
  <si>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</si>
  <si>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</si>
  <si>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</si>
  <si>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</si>
  <si>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</si>
  <si>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</si>
  <si>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</si>
  <si>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</si>
  <si>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</si>
  <si>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</si>
  <si>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</si>
  <si>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</si>
  <si>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</si>
  <si>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</si>
  <si>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</si>
  <si>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</si>
  <si>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</si>
  <si>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</si>
  <si>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</si>
  <si>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</si>
  <si>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</si>
  <si>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</si>
  <si>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</si>
  <si>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</si>
  <si>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</si>
  <si>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</si>
  <si>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</si>
  <si>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</si>
  <si>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</si>
  <si>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</si>
  <si>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</si>
  <si>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</si>
  <si>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</si>
  <si>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</si>
  <si>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</si>
  <si>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</si>
  <si>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</si>
  <si>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</si>
  <si>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</si>
  <si>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</si>
  <si>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</si>
  <si>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</si>
  <si>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</si>
  <si>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</si>
  <si>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</si>
  <si>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</si>
  <si>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</si>
  <si>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</si>
  <si>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</si>
  <si>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</si>
  <si>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</si>
  <si>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</si>
  <si>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</si>
  <si>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</si>
  <si>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</si>
  <si>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</si>
  <si>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</si>
  <si>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</si>
  <si>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</si>
  <si>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</si>
  <si>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</si>
  <si>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</si>
  <si>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</si>
  <si>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</si>
  <si>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</si>
  <si>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</si>
  <si>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</si>
  <si>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</si>
  <si>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</si>
  <si>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</si>
  <si>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</si>
  <si>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</si>
  <si>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</si>
  <si>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</si>
  <si>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</si>
  <si>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</si>
  <si>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</si>
  <si>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</si>
  <si>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</si>
  <si>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</si>
  <si>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</si>
  <si>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</si>
  <si>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</si>
  <si>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</si>
  <si>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</si>
  <si>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</si>
  <si>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</si>
  <si>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</si>
  <si>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</si>
  <si>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</si>
  <si>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</si>
  <si>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</si>
  <si>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</si>
  <si>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</si>
  <si>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</si>
  <si>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</si>
  <si>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</si>
  <si>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</si>
  <si>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</si>
  <si>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</si>
  <si>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</si>
  <si>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</si>
  <si>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</si>
  <si>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</si>
  <si>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</si>
  <si>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</si>
  <si>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</si>
  <si>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</si>
  <si>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</si>
  <si>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</si>
  <si>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</si>
  <si>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</si>
  <si>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</si>
  <si>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</si>
  <si>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</si>
  <si>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</si>
  <si>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</si>
  <si>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</si>
  <si>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</si>
  <si>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</si>
  <si>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</si>
  <si>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</si>
  <si>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</si>
  <si>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</si>
  <si>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</si>
  <si>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</si>
  <si>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</si>
  <si>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</si>
  <si>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</si>
  <si>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</si>
  <si>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</si>
  <si>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</si>
  <si>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</si>
  <si>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</si>
  <si>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</si>
  <si>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</si>
  <si>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</si>
  <si>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</si>
  <si>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</si>
  <si>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</si>
  <si>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</si>
  <si>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</si>
  <si>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</si>
  <si>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</si>
  <si>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</si>
  <si>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</si>
  <si>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</si>
  <si>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</si>
  <si>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</si>
  <si>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</si>
  <si>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</si>
  <si>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</si>
  <si>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</si>
  <si>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</si>
  <si>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</si>
  <si>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</si>
  <si>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</si>
  <si>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</si>
  <si>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</si>
  <si>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</si>
  <si>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</si>
  <si>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</si>
  <si>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</si>
  <si>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</si>
  <si>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</si>
  <si>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</si>
  <si>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</si>
  <si>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</si>
  <si>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</si>
  <si>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</si>
  <si>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</si>
  <si>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</si>
  <si>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</si>
  <si>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</si>
  <si>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</si>
  <si>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</si>
  <si>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</si>
  <si>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</si>
  <si>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</si>
  <si>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</si>
  <si>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</si>
  <si>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</si>
  <si>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</si>
  <si>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</si>
  <si>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</si>
  <si>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</si>
  <si>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</si>
  <si>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</si>
  <si>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</si>
  <si>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</si>
  <si>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</si>
  <si>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</si>
  <si>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</si>
  <si>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</si>
  <si>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</si>
  <si>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</si>
  <si>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</si>
  <si>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</si>
  <si>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</si>
  <si>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</si>
  <si>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</si>
  <si>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</si>
  <si>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</si>
  <si>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</si>
  <si>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</si>
  <si>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</si>
  <si>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</si>
  <si>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</si>
  <si>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</si>
  <si>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</si>
  <si>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</si>
  <si>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</si>
  <si>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</si>
  <si>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</si>
  <si>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</si>
  <si>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</si>
  <si>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</si>
  <si>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</si>
  <si>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</si>
  <si>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</si>
  <si>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</si>
  <si>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</si>
  <si>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</si>
  <si>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</si>
  <si>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</si>
  <si>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</si>
  <si>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</si>
  <si>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</si>
  <si>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</si>
  <si>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</si>
  <si>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</si>
  <si>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</si>
  <si>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</si>
  <si>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</si>
  <si>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</si>
  <si>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</si>
  <si>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</si>
  <si>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</si>
  <si>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</si>
  <si>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</si>
  <si>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</si>
  <si>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</si>
  <si>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</si>
  <si>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</si>
  <si>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</si>
  <si>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</si>
  <si>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</si>
  <si>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</si>
  <si>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</si>
  <si>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</si>
  <si>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</si>
  <si>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</si>
  <si>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</si>
  <si>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</si>
  <si>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</si>
  <si>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</si>
  <si>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</si>
  <si>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</si>
  <si>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</si>
  <si>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</si>
  <si>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</si>
  <si>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</si>
  <si>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</si>
  <si>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</si>
  <si>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</si>
  <si>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</si>
  <si>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</si>
  <si>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</si>
  <si>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</si>
  <si>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</si>
  <si>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</si>
  <si>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</si>
  <si>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</si>
  <si>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</si>
  <si>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</si>
  <si>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</si>
  <si>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</si>
  <si>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</si>
  <si>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</si>
  <si>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</si>
  <si>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</si>
  <si>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</si>
  <si>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</si>
  <si>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</si>
  <si>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</si>
  <si>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</si>
  <si>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</si>
  <si>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</si>
  <si>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</si>
  <si>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</si>
  <si>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</si>
  <si>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</si>
  <si>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</si>
  <si>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</si>
  <si>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</si>
  <si>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</si>
  <si>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</si>
  <si>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</si>
  <si>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</si>
  <si>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</si>
  <si>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</si>
  <si>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</si>
  <si>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</si>
  <si>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</si>
  <si>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</si>
  <si>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</si>
  <si>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</si>
  <si>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</si>
  <si>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</si>
  <si>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</si>
  <si>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</si>
  <si>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</si>
  <si>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</si>
  <si>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</si>
  <si>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</si>
  <si>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</si>
  <si>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</si>
  <si>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</si>
  <si>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</si>
  <si>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</si>
  <si>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</si>
  <si>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</si>
  <si>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</si>
  <si>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</si>
  <si>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</si>
  <si>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</si>
  <si>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</si>
  <si>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</si>
  <si>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</si>
  <si>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</si>
  <si>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</si>
  <si>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</si>
  <si>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</si>
  <si>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</si>
  <si>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</si>
  <si>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</si>
  <si>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</si>
  <si>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</si>
  <si>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</si>
  <si>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</si>
  <si>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</si>
  <si>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</si>
  <si>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</si>
  <si>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</si>
  <si>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</si>
  <si>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</si>
  <si>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</si>
  <si>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</si>
  <si>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</si>
  <si>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</si>
  <si>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</si>
  <si>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</si>
  <si>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</si>
  <si>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</si>
  <si>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</si>
  <si>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</si>
  <si>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</si>
  <si>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</si>
  <si>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</si>
  <si>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</si>
  <si>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</si>
  <si>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</si>
  <si>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</si>
  <si>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</si>
  <si>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</si>
  <si>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</si>
  <si>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</si>
  <si>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</si>
  <si>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</si>
  <si>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</si>
  <si>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</si>
  <si>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</si>
  <si>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</si>
  <si>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</si>
  <si>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</si>
  <si>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</si>
  <si>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</si>
  <si>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</si>
  <si>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</si>
  <si>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</si>
  <si>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</si>
  <si>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</si>
  <si>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</si>
  <si>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</si>
  <si>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</si>
  <si>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</si>
  <si>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</si>
  <si>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</si>
  <si>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</si>
  <si>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</si>
  <si>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</si>
  <si>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</si>
  <si>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</si>
  <si>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</si>
  <si>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</si>
  <si>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</si>
  <si>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</si>
  <si>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</si>
  <si>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</si>
  <si>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</si>
  <si>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</si>
  <si>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</si>
  <si>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</si>
  <si>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</si>
  <si>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</si>
  <si>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</si>
  <si>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</si>
  <si>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</si>
  <si>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</si>
  <si>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</si>
  <si>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</si>
  <si>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</si>
  <si>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</si>
  <si>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</si>
  <si>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</si>
  <si>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</si>
  <si>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</si>
  <si>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</si>
  <si>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</si>
  <si>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</si>
  <si>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</si>
  <si>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</si>
  <si>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</si>
  <si>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</si>
  <si>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</si>
  <si>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</si>
  <si>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</si>
  <si>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</si>
  <si>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</si>
  <si>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</si>
  <si>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</si>
  <si>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</si>
  <si>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</si>
  <si>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</si>
  <si>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</si>
  <si>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</si>
  <si>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</si>
  <si>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</si>
  <si>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</si>
  <si>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</si>
  <si>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</si>
  <si>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</si>
  <si>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</si>
  <si>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</si>
  <si>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</si>
  <si>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</si>
  <si>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</si>
  <si>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</si>
  <si>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</si>
  <si>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</si>
  <si>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</si>
  <si>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</si>
  <si>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</si>
  <si>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</si>
  <si>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</si>
  <si>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</si>
  <si>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</si>
  <si>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</si>
  <si>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</si>
  <si>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</si>
  <si>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</si>
  <si>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</si>
  <si>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</si>
  <si>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</si>
  <si>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</si>
  <si>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</si>
  <si>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</si>
  <si>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</si>
  <si>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</si>
  <si>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</si>
  <si>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</si>
  <si>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</si>
  <si>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</si>
  <si>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</si>
  <si>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</si>
  <si>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</si>
  <si>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</si>
  <si>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</si>
  <si>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</si>
  <si>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</si>
  <si>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</si>
  <si>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</si>
  <si>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</si>
  <si>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</si>
  <si>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</si>
  <si>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</si>
  <si>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</si>
  <si>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</si>
  <si>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</si>
  <si>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</si>
  <si>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</si>
  <si>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</si>
  <si>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</si>
  <si>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</si>
  <si>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</si>
  <si>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</si>
  <si>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</si>
  <si>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</si>
  <si>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</si>
  <si>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</si>
  <si>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</si>
  <si>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</si>
  <si>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</si>
  <si>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</si>
  <si>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</si>
  <si>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</si>
  <si>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</si>
  <si>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</si>
  <si>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</si>
  <si>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</si>
  <si>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</si>
  <si>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</si>
  <si>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</si>
  <si>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</si>
  <si>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</si>
  <si>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</si>
  <si>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</si>
  <si>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</si>
  <si>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</si>
  <si>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</si>
  <si>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</si>
  <si>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</si>
  <si>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</si>
  <si>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</si>
  <si>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</si>
  <si>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</si>
  <si>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</si>
  <si>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</si>
  <si>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</si>
  <si>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</si>
  <si>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</si>
  <si>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</si>
  <si>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</si>
  <si>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</si>
  <si>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</si>
  <si>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</si>
  <si>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</si>
  <si>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</si>
  <si>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</si>
  <si>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</si>
  <si>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</si>
  <si>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</si>
  <si>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</si>
  <si>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</si>
  <si>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</si>
  <si>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</si>
  <si>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</si>
  <si>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</si>
  <si>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</si>
  <si>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</si>
  <si>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</si>
  <si>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</si>
  <si>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</si>
  <si>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</si>
  <si>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</si>
  <si>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</si>
  <si>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</si>
  <si>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</si>
  <si>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</si>
  <si>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</si>
  <si>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</si>
  <si>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</si>
  <si>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</si>
  <si>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</si>
  <si>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</si>
  <si>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</si>
  <si>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</si>
  <si>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</si>
  <si>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</si>
  <si>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</si>
  <si>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</si>
  <si>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</si>
  <si>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</si>
  <si>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</si>
  <si>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</si>
  <si>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</si>
  <si>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</si>
  <si>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</si>
  <si>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</si>
  <si>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</si>
  <si>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</si>
  <si>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</si>
  <si>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</si>
  <si>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</si>
  <si>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</si>
  <si>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</si>
  <si>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</si>
  <si>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</si>
  <si>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</si>
  <si>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</si>
  <si>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</si>
  <si>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</si>
  <si>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</si>
  <si>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</si>
  <si>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</si>
  <si>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</si>
  <si>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</si>
  <si>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</si>
  <si>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</si>
  <si>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</si>
  <si>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</si>
  <si>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</si>
  <si>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</si>
  <si>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</si>
  <si>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</si>
  <si>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</si>
  <si>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</si>
  <si>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</si>
  <si>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</si>
  <si>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</si>
  <si>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</si>
  <si>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</si>
  <si>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</si>
  <si>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</si>
  <si>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</si>
  <si>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</si>
  <si>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</si>
  <si>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</si>
  <si>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</si>
  <si>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</si>
  <si>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</si>
  <si>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</si>
  <si>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</si>
  <si>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</si>
  <si>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</si>
  <si>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</si>
  <si>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</si>
  <si>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</si>
  <si>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</si>
  <si>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</si>
  <si>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</si>
  <si>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</si>
  <si>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</si>
  <si>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</si>
  <si>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</si>
  <si>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</si>
  <si>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</si>
  <si>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</si>
  <si>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</si>
  <si>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</si>
  <si>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</si>
  <si>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</si>
  <si>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</si>
  <si>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</si>
  <si>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</si>
  <si>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</si>
  <si>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</si>
  <si>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</si>
  <si>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</si>
  <si>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</si>
  <si>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</si>
  <si>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</si>
  <si>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</si>
  <si>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</si>
  <si>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</si>
  <si>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</si>
  <si>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</si>
  <si>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</si>
  <si>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</si>
  <si>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</si>
  <si>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</si>
  <si>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</si>
  <si>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</si>
  <si>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</si>
  <si>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</si>
  <si>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</si>
  <si>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</si>
  <si>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</si>
  <si>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</si>
  <si>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</si>
  <si>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</si>
  <si>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</si>
  <si>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</si>
  <si>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</si>
  <si>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</si>
  <si>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</si>
  <si>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</si>
  <si>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</si>
  <si>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</si>
  <si>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</si>
  <si>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</si>
  <si>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</si>
  <si>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</si>
  <si>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</si>
  <si>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</si>
  <si>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</si>
  <si>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</si>
  <si>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</si>
  <si>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</si>
  <si>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</si>
  <si>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</si>
  <si>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</si>
  <si>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</si>
  <si>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</si>
  <si>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</si>
  <si>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</si>
  <si>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</si>
  <si>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</si>
  <si>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</si>
  <si>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</si>
  <si>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</si>
  <si>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</si>
  <si>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</si>
  <si>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</si>
  <si>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</si>
  <si>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</si>
  <si>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</si>
  <si>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</si>
  <si>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</si>
  <si>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</si>
  <si>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</si>
  <si>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</si>
  <si>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</si>
  <si>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</si>
  <si>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</si>
  <si>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</si>
  <si>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</si>
  <si>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</si>
  <si>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</si>
  <si>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</si>
  <si>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</si>
  <si>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</si>
  <si>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</si>
  <si>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</si>
  <si>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</si>
  <si>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</si>
  <si>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</si>
  <si>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</si>
  <si>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</si>
  <si>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</si>
  <si>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</si>
  <si>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</si>
  <si>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</si>
  <si>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</si>
  <si>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</si>
  <si>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</si>
  <si>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</si>
  <si>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</si>
  <si>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</si>
  <si>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</si>
  <si>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</si>
  <si>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</si>
  <si>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</si>
  <si>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</si>
  <si>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</si>
  <si>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</si>
  <si>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</si>
  <si>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</si>
  <si>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</si>
  <si>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</si>
  <si>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</si>
  <si>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</si>
  <si>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</si>
  <si>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</si>
  <si>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</si>
  <si>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</si>
  <si>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</si>
  <si>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</si>
  <si>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</si>
  <si>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</si>
  <si>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</si>
  <si>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</si>
  <si>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</si>
  <si>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</si>
  <si>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</si>
  <si>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</si>
  <si>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</si>
  <si>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</si>
  <si>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</si>
  <si>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</si>
  <si>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</si>
  <si>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</si>
  <si>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</si>
  <si>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</si>
  <si>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</si>
  <si>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</si>
  <si>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</si>
  <si>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</si>
  <si>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</si>
  <si>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</si>
  <si>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</si>
  <si>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</si>
  <si>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</si>
  <si>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</si>
  <si>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</si>
  <si>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</si>
  <si>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</si>
  <si>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</si>
  <si>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</si>
  <si>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</si>
  <si>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</si>
  <si>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</si>
  <si>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</si>
  <si>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</si>
  <si>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</si>
  <si>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</si>
  <si>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</si>
  <si>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</si>
  <si>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</si>
  <si>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</si>
  <si>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</si>
  <si>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</si>
  <si>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</si>
  <si>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</si>
  <si>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</si>
  <si>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</si>
  <si>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</si>
  <si>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</si>
  <si>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</si>
  <si>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</si>
  <si>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</si>
  <si>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</si>
  <si>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</si>
  <si>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</si>
  <si>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</si>
  <si>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</si>
  <si>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</si>
  <si>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</si>
  <si>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</si>
  <si>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</si>
  <si>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</si>
  <si>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</si>
  <si>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</si>
  <si>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</si>
  <si>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</si>
  <si>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</si>
  <si>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</si>
  <si>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</si>
  <si>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</si>
  <si>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</si>
  <si>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</si>
  <si>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</si>
  <si>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</si>
  <si>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</si>
  <si>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</si>
  <si>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</si>
  <si>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</si>
  <si>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</si>
  <si>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</si>
  <si>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</si>
  <si>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</si>
  <si>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</si>
  <si>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</si>
  <si>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</si>
  <si>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</si>
  <si>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</si>
  <si>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</si>
  <si>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</si>
  <si>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</si>
  <si>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</si>
  <si>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</si>
  <si>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</si>
  <si>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</si>
  <si>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</si>
  <si>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</si>
  <si>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</si>
  <si>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</si>
  <si>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</si>
  <si>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</si>
  <si>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</si>
  <si>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</si>
  <si>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</si>
  <si>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</si>
  <si>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</si>
  <si>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</si>
  <si>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</si>
  <si>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</si>
  <si>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</si>
  <si>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</si>
  <si>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</si>
  <si>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</si>
  <si>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</si>
  <si>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</si>
  <si>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</si>
  <si>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</si>
  <si>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</si>
  <si>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</si>
  <si>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</si>
  <si>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</si>
  <si>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</si>
  <si>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</si>
  <si>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</si>
  <si>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</si>
  <si>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</si>
  <si>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</si>
  <si>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</si>
  <si>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</si>
  <si>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</si>
  <si>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</si>
  <si>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</si>
  <si>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</si>
  <si>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</si>
  <si>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</si>
  <si>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</si>
  <si>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</si>
  <si>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</si>
  <si>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</si>
  <si>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</si>
  <si>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</si>
  <si>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</si>
  <si>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</si>
  <si>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</si>
  <si>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</si>
  <si>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</si>
  <si>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</si>
  <si>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</si>
  <si>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</si>
  <si>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</si>
  <si>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</si>
  <si>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</si>
  <si>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</si>
  <si>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</si>
  <si>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</si>
  <si>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</si>
  <si>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</si>
  <si>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</si>
  <si>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</si>
  <si>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</si>
  <si>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</si>
  <si>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</si>
  <si>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</si>
  <si>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</si>
  <si>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</si>
  <si>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</si>
  <si>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</si>
  <si>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</si>
  <si>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</si>
  <si>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</si>
  <si>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</si>
  <si>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</si>
  <si>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</si>
  <si>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</si>
  <si>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</si>
  <si>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</si>
  <si>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</si>
  <si>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</si>
  <si>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</si>
  <si>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</si>
  <si>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</si>
  <si>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</si>
  <si>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</si>
  <si>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</si>
  <si>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</si>
  <si>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</si>
  <si>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</si>
  <si>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</si>
  <si>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</si>
  <si>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</si>
  <si>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</si>
  <si>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</si>
  <si>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</si>
  <si>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</si>
  <si>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</si>
  <si>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</si>
  <si>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</si>
  <si>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</si>
  <si>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</si>
  <si>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</si>
  <si>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</si>
  <si>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</si>
  <si>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</si>
  <si>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</si>
  <si>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</si>
  <si>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</si>
  <si>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</si>
  <si>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</si>
  <si>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</si>
  <si>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</si>
  <si>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</si>
  <si>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</si>
  <si>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</si>
  <si>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</si>
  <si>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</si>
  <si>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</si>
  <si>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</si>
  <si>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</si>
  <si>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</si>
  <si>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</si>
  <si>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</si>
  <si>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</si>
  <si>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</si>
  <si>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</si>
  <si>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</si>
  <si>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</si>
  <si>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</si>
  <si>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</si>
  <si>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</si>
  <si>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</si>
  <si>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</si>
  <si>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</si>
  <si>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</si>
  <si>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</si>
  <si>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</si>
  <si>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</si>
  <si>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</si>
  <si>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</si>
  <si>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</si>
  <si>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</si>
  <si>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</si>
  <si>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</si>
  <si>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</si>
  <si>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</si>
  <si>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</si>
  <si>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</si>
  <si>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</si>
  <si>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</si>
  <si>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</si>
  <si>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</si>
  <si>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</si>
  <si>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</si>
  <si>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</si>
  <si>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</si>
  <si>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</si>
  <si>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</si>
  <si>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</si>
  <si>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</si>
  <si>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</si>
  <si>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</si>
  <si>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</si>
  <si>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</si>
  <si>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</si>
  <si>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</si>
  <si>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</si>
  <si>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</si>
  <si>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</si>
  <si>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</si>
  <si>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</si>
  <si>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</si>
  <si>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</si>
  <si>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</si>
  <si>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</si>
  <si>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</si>
  <si>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</si>
  <si>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</si>
  <si>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</si>
  <si>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</si>
  <si>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</si>
  <si>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</si>
  <si>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</si>
  <si>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</si>
  <si>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</si>
  <si>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</si>
  <si>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</si>
  <si>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</si>
  <si>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</si>
  <si>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</si>
  <si>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</si>
  <si>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</si>
  <si>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</si>
  <si>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</si>
  <si>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</si>
  <si>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</si>
  <si>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</si>
  <si>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</si>
  <si>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</si>
  <si>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</si>
  <si>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</si>
  <si>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</si>
  <si>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</si>
  <si>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</si>
  <si>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</si>
  <si>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</si>
  <si>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</si>
  <si>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</si>
  <si>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</si>
  <si>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</si>
  <si>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</si>
  <si>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</si>
  <si>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</si>
  <si>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</si>
  <si>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</si>
  <si>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</si>
  <si>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</si>
  <si>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</si>
  <si>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</si>
  <si>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</si>
  <si>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</si>
  <si>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</si>
  <si>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</si>
  <si>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</si>
  <si>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</si>
  <si>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</si>
  <si>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</si>
  <si>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</si>
  <si>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</si>
  <si>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</si>
  <si>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</si>
  <si>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</si>
  <si>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</si>
  <si>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</si>
  <si>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</si>
  <si>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</si>
  <si>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</si>
  <si>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</si>
  <si>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</si>
  <si>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</si>
  <si>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</si>
  <si>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</si>
  <si>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</si>
  <si>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</si>
  <si>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</si>
  <si>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</si>
  <si>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</si>
  <si>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</si>
  <si>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</si>
  <si>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</si>
  <si>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</si>
  <si>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</si>
  <si>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</si>
  <si>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</si>
  <si>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</si>
  <si>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</si>
  <si>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</si>
  <si>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</si>
  <si>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</si>
  <si>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</si>
  <si>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</si>
  <si>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</si>
  <si>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</si>
  <si>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</si>
  <si>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</si>
  <si>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</si>
  <si>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</si>
  <si>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</si>
  <si>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</si>
  <si>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</si>
  <si>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</si>
  <si>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</si>
  <si>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</si>
  <si>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</si>
  <si>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</si>
  <si>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</si>
  <si>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</si>
  <si>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</si>
  <si>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</si>
  <si>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</si>
  <si>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</si>
  <si>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</si>
  <si>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</si>
  <si>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</si>
  <si>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</si>
  <si>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</si>
  <si>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</si>
  <si>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</si>
  <si>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</si>
  <si>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</si>
  <si>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</si>
  <si>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</si>
  <si>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</si>
  <si>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</si>
  <si>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</si>
  <si>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</si>
  <si>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</si>
  <si>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</si>
  <si>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</si>
  <si>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</si>
  <si>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</si>
  <si>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</si>
  <si>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</si>
  <si>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</si>
  <si>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</si>
  <si>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</si>
  <si>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</si>
  <si>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</si>
  <si>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</si>
  <si>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</si>
  <si>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</si>
  <si>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</si>
  <si>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</si>
  <si>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</si>
  <si>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</si>
  <si>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</si>
  <si>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</si>
  <si>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</si>
  <si>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</si>
  <si>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</si>
  <si>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</si>
  <si>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</si>
  <si>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</si>
  <si>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</si>
  <si>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</si>
  <si>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</si>
  <si>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</si>
  <si>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</si>
  <si>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</si>
  <si>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</si>
  <si>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</si>
  <si>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</si>
  <si>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</si>
  <si>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</si>
  <si>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</si>
  <si>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</si>
  <si>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</si>
  <si>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</si>
  <si>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</si>
  <si>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</si>
  <si>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</si>
  <si>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</si>
  <si>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</si>
  <si>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</si>
  <si>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</si>
  <si>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</si>
  <si>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</si>
  <si>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</si>
  <si>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</si>
  <si>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</si>
  <si>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</si>
  <si>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</si>
  <si>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</si>
  <si>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</si>
  <si>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</si>
  <si>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</si>
  <si>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</si>
  <si>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</si>
  <si>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</si>
  <si>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</si>
  <si>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</si>
  <si>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</si>
  <si>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</si>
  <si>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</si>
  <si>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</si>
  <si>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</si>
  <si>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</si>
  <si>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</si>
  <si>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</si>
  <si>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</si>
  <si>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</si>
  <si>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</si>
  <si>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</si>
  <si>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</si>
  <si>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</si>
  <si>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</si>
  <si>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</si>
  <si>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</si>
  <si>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</si>
  <si>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</si>
  <si>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</si>
  <si>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</si>
  <si>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</si>
  <si>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</si>
  <si>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</si>
  <si>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</si>
  <si>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</si>
  <si>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</si>
  <si>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</si>
  <si>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</si>
  <si>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</si>
  <si>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</si>
  <si>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</si>
  <si>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</si>
  <si>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</si>
  <si>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</si>
  <si>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</si>
  <si>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</si>
  <si>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</si>
  <si>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</si>
  <si>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</si>
  <si>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</si>
  <si>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</si>
  <si>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</si>
  <si>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</si>
  <si>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</si>
  <si>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</si>
  <si>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</si>
  <si>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</si>
  <si>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</si>
  <si>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</si>
  <si>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</si>
  <si>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</si>
  <si>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</si>
  <si>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</si>
  <si>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</si>
  <si>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</si>
  <si>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</si>
  <si>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</si>
  <si>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</si>
  <si>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</si>
  <si>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</si>
  <si>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</si>
  <si>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</si>
  <si>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</si>
  <si>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</si>
  <si>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</si>
  <si>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</si>
  <si>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</si>
  <si>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</si>
  <si>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</si>
  <si>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</si>
  <si>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</si>
  <si>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</si>
  <si>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</si>
  <si>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</si>
  <si>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</si>
  <si>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</si>
  <si>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</si>
  <si>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</si>
  <si>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</si>
  <si>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</si>
  <si>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</si>
  <si>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</si>
  <si>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</si>
  <si>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</si>
  <si>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</si>
  <si>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</si>
  <si>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</si>
  <si>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</si>
  <si>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</si>
  <si>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</si>
  <si>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</si>
  <si>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</si>
  <si>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</si>
  <si>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</si>
  <si>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</si>
  <si>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</si>
  <si>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</si>
  <si>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</si>
  <si>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</si>
  <si>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</si>
  <si>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</si>
  <si>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</si>
  <si>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</si>
  <si>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</si>
  <si>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</si>
  <si>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</si>
  <si>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</si>
  <si>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</si>
  <si>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</si>
  <si>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</si>
  <si>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</si>
  <si>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</si>
  <si>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</si>
  <si>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</si>
  <si>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</si>
  <si>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</si>
  <si>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</si>
  <si>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</si>
  <si>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</si>
  <si>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</si>
  <si>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</si>
  <si>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</si>
  <si>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</si>
  <si>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</si>
  <si>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</si>
  <si>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</si>
  <si>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</si>
  <si>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</si>
  <si>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</si>
  <si>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</si>
  <si>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</si>
  <si>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</si>
  <si>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</si>
  <si>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</si>
  <si>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</si>
  <si>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</si>
  <si>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</si>
  <si>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</si>
  <si>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</si>
  <si>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</si>
  <si>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</si>
  <si>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</si>
  <si>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</si>
  <si>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</si>
  <si>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</si>
  <si>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</si>
  <si>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</si>
  <si>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</si>
  <si>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</si>
  <si>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</si>
  <si>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</si>
  <si>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</si>
  <si>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</si>
  <si>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</si>
  <si>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</si>
  <si>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</si>
  <si>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</si>
  <si>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</si>
  <si>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</si>
  <si>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</si>
  <si>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</si>
  <si>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</si>
  <si>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</si>
  <si>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</si>
  <si>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</si>
  <si>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</si>
  <si>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</si>
  <si>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</si>
  <si>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</si>
  <si>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</si>
  <si>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</si>
  <si>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</si>
  <si>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</si>
  <si>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</si>
  <si>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</si>
  <si>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</si>
  <si>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</si>
  <si>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</si>
  <si>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</si>
  <si>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</si>
  <si>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</si>
  <si>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</si>
  <si>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</si>
  <si>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</si>
  <si>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</si>
  <si>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</si>
  <si>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</si>
  <si>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</si>
  <si>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</si>
  <si>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</si>
  <si>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</si>
  <si>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</si>
  <si>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</si>
  <si>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</si>
  <si>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</si>
  <si>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</si>
  <si>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</si>
  <si>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</si>
  <si>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</si>
  <si>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</si>
  <si>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</si>
  <si>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</si>
  <si>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</si>
  <si>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</si>
  <si>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</si>
  <si>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</si>
  <si>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</si>
  <si>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</si>
  <si>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</si>
  <si>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</si>
  <si>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</si>
  <si>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</si>
  <si>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</si>
  <si>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</si>
  <si>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</si>
  <si>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</si>
  <si>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</si>
  <si>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</si>
  <si>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</si>
  <si>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</si>
  <si>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</si>
  <si>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</si>
  <si>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</si>
  <si>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</si>
  <si>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</si>
  <si>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</si>
  <si>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</si>
  <si>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</si>
  <si>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</si>
  <si>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</si>
  <si>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</si>
  <si>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</si>
  <si>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</si>
  <si>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</si>
  <si>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</si>
  <si>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</si>
  <si>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</si>
  <si>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</si>
  <si>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</si>
  <si>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</si>
  <si>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</si>
  <si>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</si>
  <si>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</si>
  <si>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</si>
  <si>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</si>
  <si>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</si>
  <si>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</si>
  <si>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</si>
  <si>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</si>
  <si>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</si>
  <si>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</si>
  <si>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</si>
  <si>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</si>
  <si>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</si>
  <si>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</si>
  <si>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</si>
  <si>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</si>
  <si>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</si>
  <si>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</si>
  <si>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</si>
  <si>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</si>
  <si>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</si>
  <si>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</si>
  <si>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</si>
  <si>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</si>
  <si>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</si>
  <si>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</si>
  <si>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</si>
  <si>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</si>
  <si>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</si>
  <si>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</si>
  <si>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</si>
  <si>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</si>
  <si>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</si>
  <si>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</si>
  <si>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</si>
  <si>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</si>
  <si>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</si>
  <si>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</si>
  <si>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</si>
  <si>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</si>
  <si>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</si>
  <si>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</si>
  <si>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</si>
  <si>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</si>
  <si>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</si>
  <si>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</si>
  <si>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</si>
  <si>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</si>
  <si>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</si>
  <si>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</si>
  <si>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</si>
  <si>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</si>
  <si>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</si>
  <si>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</si>
  <si>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</si>
  <si>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</si>
  <si>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</si>
  <si>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</si>
  <si>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</si>
  <si>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</si>
  <si>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</si>
  <si>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</si>
  <si>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</si>
  <si>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</si>
  <si>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</si>
  <si>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</si>
  <si>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</si>
  <si>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</si>
  <si>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</si>
  <si>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</si>
  <si>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</si>
  <si>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</si>
  <si>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</si>
  <si>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</si>
  <si>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</si>
  <si>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</si>
  <si>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</si>
  <si>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</si>
  <si>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</si>
  <si>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</si>
  <si>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</si>
  <si>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</si>
  <si>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</si>
  <si>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</si>
  <si>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</si>
  <si>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</si>
  <si>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</si>
  <si>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</si>
  <si>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</si>
  <si>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</si>
  <si>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</si>
  <si>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</si>
  <si>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</si>
  <si>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</si>
  <si>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</si>
  <si>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</si>
  <si>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</si>
  <si>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</si>
  <si>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</si>
  <si>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</si>
  <si>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</si>
  <si>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</si>
  <si>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</si>
  <si>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</si>
  <si>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</si>
  <si>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</si>
  <si>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</si>
  <si>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</si>
  <si>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</si>
  <si>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</si>
  <si>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</si>
  <si>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</si>
  <si>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</si>
  <si>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</si>
  <si>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</si>
  <si>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</si>
  <si>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</si>
  <si>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</si>
  <si>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</si>
  <si>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</si>
  <si>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</si>
  <si>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</si>
  <si>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</si>
  <si>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</si>
  <si>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</si>
  <si>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</si>
  <si>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</si>
  <si>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</si>
  <si>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</si>
  <si>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</si>
  <si>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</si>
  <si>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</si>
  <si>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</si>
  <si>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</si>
  <si>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</si>
  <si>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</si>
  <si>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</si>
  <si>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</si>
  <si>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</si>
  <si>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</si>
  <si>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</si>
  <si>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</si>
  <si>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</si>
  <si>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</si>
  <si>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</si>
  <si>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</si>
  <si>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</si>
  <si>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</si>
  <si>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</si>
  <si>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</si>
  <si>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</si>
  <si>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</si>
  <si>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</si>
  <si>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</si>
  <si>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</si>
  <si>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</si>
  <si>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</si>
  <si>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</si>
  <si>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</si>
  <si>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</si>
  <si>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</si>
  <si>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</si>
  <si>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</si>
  <si>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</si>
  <si>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</si>
  <si>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</si>
  <si>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</si>
  <si>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</si>
  <si>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</si>
  <si>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</si>
  <si>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</si>
  <si>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</si>
  <si>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</si>
  <si>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</si>
  <si>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</si>
  <si>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</si>
  <si>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</si>
  <si>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</si>
  <si>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</si>
  <si>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</si>
  <si>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</si>
  <si>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</si>
  <si>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</si>
  <si>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</si>
  <si>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</si>
  <si>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</si>
  <si>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</si>
  <si>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</si>
  <si>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</si>
  <si>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</si>
  <si>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</si>
  <si>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</si>
  <si>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</si>
  <si>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</si>
  <si>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</si>
  <si>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</si>
  <si>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</si>
  <si>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</si>
  <si>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</si>
  <si>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</si>
  <si>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</si>
  <si>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</si>
  <si>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</si>
  <si>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</si>
  <si>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</si>
  <si>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</si>
  <si>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</si>
  <si>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</si>
  <si>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</si>
  <si>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</si>
  <si>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</si>
  <si>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</si>
  <si>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</si>
  <si>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</si>
  <si>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</si>
  <si>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</si>
  <si>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</si>
  <si>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</si>
  <si>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</si>
  <si>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</si>
  <si>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</si>
  <si>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</si>
  <si>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</si>
  <si>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</si>
  <si>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</si>
  <si>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</si>
  <si>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</si>
  <si>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</si>
  <si>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</si>
  <si>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</si>
  <si>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</si>
  <si>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</si>
  <si>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</si>
  <si>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</si>
  <si>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</si>
  <si>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</si>
  <si>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</si>
  <si>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</si>
  <si>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</si>
  <si>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</si>
  <si>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</si>
  <si>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</si>
  <si>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</si>
  <si>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</si>
  <si>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</si>
  <si>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</si>
  <si>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</si>
  <si>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</si>
  <si>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</si>
  <si>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</si>
  <si>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</si>
  <si>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</si>
  <si>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</si>
  <si>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</si>
  <si>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</si>
  <si>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</si>
  <si>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</si>
  <si>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</si>
  <si>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</si>
  <si>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</si>
  <si>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</si>
  <si>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</si>
  <si>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</si>
  <si>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</si>
  <si>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</si>
  <si>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</si>
  <si>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</si>
  <si>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</si>
  <si>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</si>
  <si>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</si>
  <si>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</si>
  <si>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</si>
  <si>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</si>
  <si>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</si>
  <si>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</si>
  <si>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</si>
  <si>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</si>
  <si>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</si>
  <si>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</si>
  <si>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</si>
  <si>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</si>
  <si>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</si>
  <si>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</si>
  <si>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</si>
  <si>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</si>
  <si>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</si>
  <si>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</si>
  <si>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</si>
  <si>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</si>
  <si>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</si>
  <si>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</si>
  <si>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</si>
  <si>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</si>
  <si>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</si>
  <si>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</si>
  <si>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</si>
  <si>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</si>
  <si>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</si>
  <si>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</si>
  <si>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</si>
  <si>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</si>
  <si>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</si>
  <si>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</si>
  <si>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</si>
  <si>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</si>
  <si>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</si>
  <si>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</si>
  <si>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</si>
  <si>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</si>
  <si>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</si>
  <si>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</si>
  <si>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</si>
  <si>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</si>
  <si>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</si>
  <si>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</si>
  <si>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</si>
  <si>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</si>
  <si>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</si>
  <si>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</si>
  <si>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</si>
  <si>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</si>
  <si>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</si>
  <si>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</si>
  <si>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</si>
  <si>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</si>
  <si>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</si>
  <si>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</si>
  <si>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</si>
  <si>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</si>
  <si>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</si>
  <si>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</si>
  <si>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</si>
  <si>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</si>
  <si>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</si>
  <si>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</si>
  <si>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</si>
  <si>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</si>
  <si>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</si>
  <si>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</si>
  <si>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</si>
  <si>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</si>
  <si>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</si>
  <si>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</si>
  <si>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</si>
  <si>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</si>
  <si>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</si>
  <si>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</si>
  <si>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</si>
  <si>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</si>
  <si>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</si>
  <si>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</si>
  <si>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</si>
  <si>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</si>
  <si>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</si>
  <si>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</si>
  <si>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</si>
  <si>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</si>
  <si>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</si>
  <si>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</si>
  <si>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</si>
  <si>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</si>
  <si>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</si>
  <si>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</si>
  <si>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</si>
  <si>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</si>
  <si>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</si>
  <si>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</si>
  <si>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</si>
  <si>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</si>
  <si>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</si>
  <si>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</si>
  <si>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</si>
  <si>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</si>
  <si>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</si>
  <si>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</si>
  <si>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</si>
  <si>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</si>
  <si>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</si>
  <si>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</si>
  <si>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</si>
  <si>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</si>
  <si>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</si>
  <si>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</si>
  <si>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</si>
  <si>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</si>
  <si>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</si>
  <si>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</si>
  <si>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</si>
  <si>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</si>
  <si>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</si>
  <si>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</si>
  <si>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</si>
  <si>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</si>
  <si>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</si>
  <si>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</si>
  <si>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</si>
  <si>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</si>
  <si>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</si>
  <si>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</si>
  <si>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</si>
  <si>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</si>
  <si>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</si>
  <si>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</si>
  <si>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</si>
  <si>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</si>
  <si>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</si>
  <si>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</si>
  <si>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</si>
  <si>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</si>
  <si>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</si>
  <si>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</si>
  <si>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</si>
  <si>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</si>
  <si>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</si>
  <si>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</si>
  <si>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</si>
  <si>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</si>
  <si>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</si>
  <si>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</si>
  <si>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</si>
  <si>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</si>
  <si>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</si>
  <si>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</si>
  <si>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</si>
  <si>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</si>
  <si>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</si>
  <si>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</si>
  <si>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</si>
  <si>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</si>
  <si>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</si>
  <si>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</si>
  <si>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</si>
  <si>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</si>
  <si>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</si>
  <si>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</si>
  <si>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</si>
  <si>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</si>
  <si>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</si>
  <si>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</si>
  <si>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</si>
  <si>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</si>
  <si>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</si>
  <si>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</si>
  <si>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</si>
  <si>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</si>
  <si>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</si>
  <si>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</si>
  <si>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</si>
  <si>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</si>
  <si>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</si>
  <si>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</si>
  <si>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</si>
  <si>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</si>
  <si>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</si>
  <si>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</si>
  <si>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</si>
  <si>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</si>
  <si>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</si>
  <si>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</si>
  <si>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</si>
  <si>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</si>
  <si>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</si>
  <si>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</si>
  <si>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</si>
  <si>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</si>
  <si>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</si>
  <si>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</si>
  <si>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</si>
  <si>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</si>
  <si>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</si>
  <si>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</si>
  <si>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</si>
  <si>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</si>
  <si>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</si>
  <si>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</si>
  <si>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</si>
  <si>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</si>
  <si>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</si>
  <si>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</si>
  <si>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</si>
  <si>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</si>
  <si>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</si>
  <si>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</si>
  <si>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</si>
  <si>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</si>
  <si>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</si>
  <si>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</si>
  <si>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</si>
  <si>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</si>
  <si>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</si>
  <si>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</si>
  <si>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</si>
  <si>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</si>
  <si>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</si>
  <si>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</si>
  <si>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</si>
  <si>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</si>
  <si>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</si>
  <si>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</si>
  <si>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</si>
  <si>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</si>
  <si>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</si>
  <si>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</si>
  <si>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</si>
  <si>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</si>
  <si>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</si>
  <si>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</si>
  <si>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</si>
  <si>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</si>
  <si>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</si>
  <si>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</si>
  <si>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</si>
  <si>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</si>
  <si>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</si>
  <si>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</si>
  <si>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</si>
  <si>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</si>
  <si>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</si>
  <si>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</si>
  <si>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</si>
  <si>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</si>
  <si>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</si>
  <si>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</si>
  <si>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</si>
  <si>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</si>
  <si>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</si>
  <si>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</si>
  <si>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</si>
  <si>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</si>
  <si>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</si>
  <si>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</si>
  <si>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</si>
  <si>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</si>
  <si>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</si>
  <si>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</si>
  <si>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</si>
  <si>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</si>
  <si>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</si>
  <si>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</si>
  <si>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</si>
  <si>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</si>
  <si>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</si>
  <si>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</si>
  <si>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</si>
  <si>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</si>
  <si>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</si>
  <si>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</si>
  <si>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</si>
  <si>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</si>
  <si>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</si>
  <si>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</si>
  <si>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</si>
  <si>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</si>
  <si>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</si>
  <si>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</si>
  <si>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</si>
  <si>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</si>
  <si>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</si>
  <si>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</si>
  <si>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</si>
  <si>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</si>
  <si>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</si>
  <si>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</si>
  <si>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</si>
  <si>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</si>
  <si>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</si>
  <si>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</si>
  <si>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</si>
  <si>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</si>
  <si>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</si>
  <si>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</si>
  <si>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</si>
  <si>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</si>
  <si>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</si>
  <si>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</si>
  <si>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</si>
  <si>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</si>
  <si>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</si>
  <si>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</si>
  <si>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</si>
  <si>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</si>
  <si>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</si>
  <si>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</si>
  <si>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</si>
  <si>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</si>
  <si>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</si>
  <si>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</si>
  <si>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</si>
  <si>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</si>
  <si>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</si>
  <si>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</si>
  <si>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</si>
  <si>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</si>
  <si>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</si>
  <si>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</si>
  <si>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</si>
  <si>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</si>
  <si>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</si>
  <si>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</si>
  <si>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</si>
  <si>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</si>
  <si>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</si>
  <si>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</si>
  <si>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</si>
  <si>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</si>
  <si>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</si>
  <si>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</si>
  <si>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</si>
  <si>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</si>
  <si>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</si>
  <si>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</si>
  <si>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</si>
  <si>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</si>
  <si>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</si>
  <si>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</si>
  <si>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</si>
  <si>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</si>
  <si>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</si>
  <si>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</si>
  <si>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</si>
  <si>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</si>
  <si>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</si>
  <si>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</si>
  <si>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</si>
  <si>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</si>
  <si>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</si>
  <si>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</si>
  <si>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</si>
  <si>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</si>
  <si>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</si>
  <si>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</si>
  <si>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</si>
  <si>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</si>
  <si>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</si>
  <si>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</si>
  <si>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</si>
  <si>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</si>
  <si>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</si>
  <si>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</si>
  <si>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</si>
  <si>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</si>
  <si>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</si>
  <si>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</si>
  <si>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</si>
  <si>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</si>
  <si>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</si>
  <si>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</si>
  <si>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</si>
  <si>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</si>
  <si>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</si>
  <si>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</si>
  <si>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</si>
  <si>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</si>
  <si>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</si>
  <si>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</si>
  <si>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</si>
  <si>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</si>
  <si>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</si>
  <si>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</si>
  <si>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</si>
  <si>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</si>
  <si>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</si>
  <si>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</si>
  <si>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</si>
  <si>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</si>
  <si>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</si>
  <si>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</si>
  <si>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</si>
  <si>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</si>
  <si>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</si>
  <si>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</si>
  <si>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</si>
  <si>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</si>
  <si>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</si>
  <si>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</si>
  <si>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</si>
  <si>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</si>
  <si>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</si>
  <si>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</si>
  <si>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</si>
  <si>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</si>
  <si>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</si>
  <si>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</si>
  <si>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</si>
  <si>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</si>
  <si>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</si>
  <si>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</si>
  <si>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</si>
  <si>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</si>
  <si>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</si>
  <si>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</si>
  <si>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</si>
  <si>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</si>
  <si>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</si>
  <si>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</si>
  <si>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</si>
  <si>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</si>
  <si>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</si>
  <si>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</si>
  <si>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</si>
  <si>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</si>
  <si>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</si>
  <si>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</si>
  <si>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</si>
  <si>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</si>
  <si>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</si>
  <si>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</si>
  <si>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</si>
  <si>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</si>
  <si>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</si>
  <si>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</si>
  <si>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</si>
  <si>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</si>
  <si>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</si>
  <si>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</si>
  <si>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</si>
  <si>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</si>
  <si>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</si>
  <si>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</si>
  <si>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</si>
  <si>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</si>
  <si>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</si>
  <si>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</si>
  <si>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</si>
  <si>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</si>
  <si>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</si>
  <si>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</si>
  <si>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</si>
  <si>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</si>
  <si>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</si>
  <si>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</si>
  <si>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</si>
  <si>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</si>
  <si>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</si>
  <si>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</si>
  <si>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</si>
  <si>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</si>
  <si>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</si>
  <si>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</si>
  <si>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</si>
  <si>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</si>
  <si>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</si>
  <si>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</si>
  <si>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</si>
  <si>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</si>
  <si>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</si>
  <si>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</si>
  <si>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</si>
  <si>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</si>
  <si>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</si>
  <si>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</si>
  <si>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</si>
  <si>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</si>
  <si>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</si>
  <si>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</si>
  <si>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</si>
  <si>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</si>
  <si>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</si>
  <si>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</si>
  <si>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</si>
  <si>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</si>
  <si>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</si>
  <si>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</si>
  <si>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</si>
  <si>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</si>
  <si>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</si>
  <si>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</si>
  <si>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</si>
  <si>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</si>
  <si>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</si>
  <si>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</si>
  <si>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</si>
  <si>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</si>
  <si>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</si>
  <si>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</si>
  <si>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</si>
  <si>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</si>
  <si>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</si>
  <si>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</si>
  <si>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</si>
  <si>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</si>
  <si>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</si>
  <si>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</si>
  <si>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</si>
  <si>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</si>
  <si>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</si>
  <si>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</si>
  <si>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</si>
  <si>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</si>
  <si>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</si>
  <si>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</si>
  <si>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</si>
  <si>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</si>
  <si>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</si>
  <si>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</si>
  <si>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</si>
  <si>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</si>
  <si>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</si>
  <si>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</si>
  <si>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</si>
  <si>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</si>
  <si>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</si>
  <si>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</si>
  <si>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</si>
  <si>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</si>
  <si>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</si>
  <si>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</si>
  <si>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</si>
  <si>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</si>
  <si>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</si>
  <si>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</si>
  <si>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</si>
  <si>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</si>
  <si>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</si>
  <si>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</si>
  <si>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</si>
  <si>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</si>
  <si>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</si>
  <si>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</si>
  <si>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</si>
  <si>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</si>
  <si>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</si>
  <si>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</si>
  <si>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</si>
  <si>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</si>
  <si>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</si>
  <si>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</si>
  <si>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</si>
  <si>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</si>
  <si>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</si>
  <si>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</si>
  <si>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</si>
  <si>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</si>
  <si>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</si>
  <si>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</si>
  <si>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</si>
  <si>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</si>
  <si>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</si>
  <si>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</si>
  <si>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</si>
  <si>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</si>
  <si>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</si>
  <si>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</si>
  <si>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</si>
  <si>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</si>
  <si>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</si>
  <si>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</si>
  <si>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</si>
  <si>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</si>
  <si>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</si>
  <si>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</si>
  <si>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</si>
  <si>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</si>
  <si>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</si>
  <si>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</si>
  <si>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</si>
  <si>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</si>
  <si>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</si>
  <si>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</si>
  <si>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</si>
  <si>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</si>
  <si>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</si>
  <si>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</si>
  <si>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</si>
  <si>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</si>
  <si>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</si>
  <si>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</si>
  <si>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</si>
  <si>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</si>
  <si>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</si>
  <si>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</si>
  <si>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</si>
  <si>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</si>
  <si>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</si>
  <si>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</si>
  <si>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</si>
  <si>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</si>
  <si>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</si>
  <si>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</si>
  <si>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</si>
  <si>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</si>
  <si>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</si>
  <si>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</si>
  <si>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</si>
  <si>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</si>
  <si>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</si>
  <si>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</si>
  <si>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</si>
  <si>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</si>
  <si>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</si>
  <si>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</si>
  <si>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</si>
  <si>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</si>
  <si>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</si>
  <si>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</si>
  <si>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</si>
  <si>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</si>
  <si>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</si>
  <si>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</si>
  <si>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</si>
  <si>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</si>
  <si>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</si>
  <si>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</si>
  <si>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</si>
  <si>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</si>
  <si>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</si>
  <si>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</si>
  <si>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</si>
  <si>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</si>
  <si>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</si>
  <si>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</si>
  <si>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</si>
  <si>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</si>
  <si>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</si>
  <si>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</si>
  <si>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</si>
  <si>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</si>
  <si>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</si>
  <si>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</si>
  <si>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</si>
  <si>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</si>
  <si>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</si>
  <si>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</si>
  <si>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</si>
  <si>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</si>
  <si>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</si>
  <si>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</si>
  <si>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</si>
  <si>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</si>
  <si>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</si>
  <si>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</si>
  <si>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</si>
  <si>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</si>
  <si>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</si>
  <si>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</si>
  <si>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</si>
  <si>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</si>
  <si>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</si>
  <si>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</si>
  <si>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</si>
  <si>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</si>
  <si>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</si>
  <si>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</si>
  <si>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</si>
  <si>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</si>
  <si>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</si>
  <si>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</si>
  <si>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</si>
  <si>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</si>
  <si>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</si>
  <si>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</si>
  <si>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</si>
  <si>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</si>
  <si>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</si>
  <si>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</si>
  <si>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</si>
  <si>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</si>
  <si>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</si>
  <si>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</si>
  <si>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</si>
  <si>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</si>
  <si>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</si>
  <si>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</si>
  <si>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</si>
  <si>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</si>
  <si>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</si>
  <si>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</si>
  <si>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</si>
  <si>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</si>
  <si>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</si>
  <si>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</si>
  <si>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</si>
  <si>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</si>
  <si>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</si>
  <si>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</si>
  <si>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</si>
  <si>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</si>
  <si>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</si>
  <si>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</si>
  <si>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</si>
  <si>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</si>
  <si>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</si>
  <si>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</si>
  <si>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</si>
  <si>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</si>
  <si>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</si>
  <si>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</si>
  <si>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</si>
  <si>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</si>
  <si>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</si>
  <si>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</si>
  <si>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</si>
  <si>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</si>
  <si>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</si>
  <si>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</si>
  <si>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</si>
  <si>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</si>
  <si>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</si>
  <si>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</si>
  <si>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</si>
  <si>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</si>
  <si>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</si>
  <si>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</si>
  <si>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</si>
  <si>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</si>
  <si>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</si>
  <si>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</si>
  <si>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</si>
  <si>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</si>
  <si>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</si>
  <si>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</si>
  <si>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</si>
  <si>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</si>
  <si>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</si>
  <si>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</si>
  <si>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</si>
  <si>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</si>
  <si>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</si>
  <si>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</si>
  <si>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</si>
  <si>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</si>
  <si>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</si>
  <si>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</si>
  <si>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</si>
  <si>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</si>
  <si>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</si>
  <si>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</si>
  <si>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</si>
  <si>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</si>
  <si>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</si>
  <si>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</si>
  <si>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</si>
  <si>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</si>
  <si>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</si>
  <si>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</si>
  <si>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</si>
  <si>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</si>
  <si>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</si>
  <si>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</si>
  <si>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</si>
  <si>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</si>
  <si>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</si>
  <si>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</si>
  <si>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</si>
  <si>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</si>
  <si>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</si>
  <si>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</si>
  <si>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</si>
  <si>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</si>
  <si>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</si>
  <si>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</si>
  <si>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</si>
  <si>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</si>
  <si>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</si>
  <si>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</si>
  <si>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</si>
  <si>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</si>
  <si>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</si>
  <si>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</si>
  <si>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</si>
  <si>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</si>
  <si>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</si>
  <si>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</si>
  <si>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</si>
  <si>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</si>
  <si>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</si>
  <si>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</si>
  <si>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</si>
  <si>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</si>
  <si>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</si>
  <si>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</si>
  <si>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</si>
  <si>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</si>
  <si>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</si>
  <si>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</si>
  <si>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</si>
  <si>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</si>
  <si>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</si>
  <si>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</si>
  <si>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</si>
  <si>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</si>
  <si>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</si>
  <si>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</si>
  <si>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</si>
  <si>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</si>
  <si>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</si>
  <si>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</si>
  <si>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</si>
  <si>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</si>
  <si>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</si>
  <si>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</si>
  <si>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</si>
  <si>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</si>
  <si>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</si>
  <si>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</si>
  <si>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</si>
  <si>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</si>
  <si>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</si>
  <si>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</si>
  <si>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</si>
  <si>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</si>
  <si>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</si>
  <si>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</si>
  <si>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</si>
  <si>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</si>
  <si>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</si>
  <si>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</si>
  <si>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</si>
  <si>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</si>
  <si>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</si>
  <si>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</si>
  <si>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</si>
  <si>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</si>
  <si>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</si>
  <si>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</si>
  <si>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</si>
  <si>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</si>
  <si>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</si>
  <si>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</si>
  <si>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</si>
  <si>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</si>
  <si>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</si>
  <si>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</si>
  <si>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</si>
  <si>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</si>
  <si>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</si>
  <si>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</si>
  <si>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</si>
  <si>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</si>
  <si>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</si>
  <si>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</si>
  <si>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</si>
  <si>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</si>
  <si>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</si>
  <si>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</si>
  <si>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</si>
  <si>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</si>
  <si>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</si>
  <si>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</si>
  <si>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</si>
  <si>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</si>
  <si>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</si>
  <si>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</si>
  <si>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</si>
  <si>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</si>
  <si>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</si>
  <si>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</si>
  <si>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</si>
  <si>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</si>
  <si>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</si>
  <si>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</si>
  <si>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</si>
  <si>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</si>
  <si>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</si>
  <si>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</si>
  <si>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</si>
  <si>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</si>
  <si>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</si>
  <si>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</si>
  <si>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</si>
  <si>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</si>
  <si>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</si>
  <si>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</si>
  <si>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</si>
  <si>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</si>
  <si>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</si>
  <si>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</si>
  <si>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</si>
  <si>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</si>
  <si>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</si>
  <si>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</si>
  <si>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</si>
  <si>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</si>
  <si>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</si>
  <si>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</si>
  <si>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</si>
  <si>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</si>
  <si>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</si>
  <si>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</si>
  <si>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</si>
  <si>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</si>
  <si>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</si>
  <si>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</si>
  <si>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</si>
  <si>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</si>
  <si>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</si>
  <si>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</si>
  <si>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</si>
  <si>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</si>
  <si>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</si>
  <si>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</si>
  <si>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</si>
  <si>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</si>
  <si>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</si>
  <si>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</si>
  <si>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</si>
  <si>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</si>
  <si>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</si>
  <si>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</si>
  <si>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</si>
  <si>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</si>
  <si>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</si>
  <si>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</si>
  <si>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</si>
  <si>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</si>
  <si>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</si>
  <si>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</si>
  <si>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</si>
  <si>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</si>
  <si>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</si>
  <si>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</si>
  <si>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</si>
  <si>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</si>
  <si>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</si>
  <si>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</si>
  <si>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</si>
  <si>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</si>
  <si>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</si>
  <si>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</si>
  <si>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</si>
  <si>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</si>
  <si>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</si>
  <si>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</si>
  <si>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</si>
  <si>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</si>
  <si>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</si>
  <si>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</si>
  <si>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</si>
  <si>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</si>
  <si>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</si>
  <si>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</si>
  <si>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</si>
  <si>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</si>
  <si>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</si>
  <si>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</si>
  <si>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</si>
  <si>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</si>
  <si>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</si>
  <si>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</si>
  <si>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</si>
  <si>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</si>
  <si>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</si>
  <si>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</si>
  <si>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</si>
  <si>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</si>
  <si>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</si>
  <si>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</si>
  <si>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</si>
  <si>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</si>
  <si>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</si>
  <si>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</si>
  <si>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</si>
  <si>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</si>
  <si>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</si>
  <si>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</si>
  <si>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</si>
  <si>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</si>
  <si>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</si>
  <si>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</si>
  <si>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</si>
  <si>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</si>
  <si>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</si>
  <si>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</si>
  <si>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</si>
  <si>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</si>
  <si>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</si>
  <si>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</si>
  <si>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</si>
  <si>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</si>
  <si>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</si>
  <si>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</si>
  <si>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</si>
  <si>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</si>
  <si>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</si>
  <si>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</si>
  <si>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</si>
  <si>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</si>
  <si>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</si>
  <si>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</si>
  <si>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</si>
  <si>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</si>
  <si>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</si>
  <si>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</si>
  <si>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</si>
  <si>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</si>
  <si>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</si>
  <si>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</si>
  <si>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</si>
  <si>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</si>
  <si>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</si>
  <si>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</si>
  <si>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</si>
  <si>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</si>
  <si>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</si>
  <si>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</si>
  <si>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</si>
  <si>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</si>
  <si>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</si>
  <si>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</si>
  <si>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</si>
  <si>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</si>
  <si>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</si>
  <si>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</si>
  <si>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</si>
  <si>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</si>
  <si>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</si>
  <si>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</si>
  <si>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</si>
  <si>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</si>
  <si>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</si>
  <si>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</si>
  <si>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</si>
  <si>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</si>
  <si>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</si>
  <si>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</si>
  <si>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</si>
  <si>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</si>
  <si>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</si>
  <si>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</si>
  <si>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</si>
  <si>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</si>
  <si>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</si>
  <si>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</si>
  <si>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</si>
  <si>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</si>
  <si>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</si>
  <si>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</si>
  <si>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</si>
  <si>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</si>
  <si>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</si>
  <si>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</si>
  <si>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</si>
  <si>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</si>
  <si>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</si>
  <si>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</si>
  <si>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</si>
  <si>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</si>
  <si>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</si>
  <si>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</si>
  <si>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</si>
  <si>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</si>
  <si>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</si>
  <si>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</si>
  <si>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</si>
  <si>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</si>
  <si>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</si>
  <si>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</si>
  <si>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</si>
  <si>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</si>
  <si>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</si>
  <si>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</si>
  <si>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</si>
  <si>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</si>
  <si>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</si>
  <si>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</si>
  <si>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</si>
  <si>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</si>
  <si>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</si>
  <si>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</si>
  <si>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</si>
  <si>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</si>
  <si>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</si>
  <si>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</si>
  <si>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</si>
  <si>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</si>
  <si>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</si>
  <si>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</si>
  <si>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</si>
  <si>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</si>
  <si>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</si>
  <si>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</si>
  <si>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</si>
  <si>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</si>
  <si>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</si>
  <si>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</si>
  <si>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</si>
  <si>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</si>
  <si>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</si>
  <si>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</si>
  <si>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</si>
  <si>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</si>
  <si>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</si>
  <si>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</si>
  <si>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</si>
  <si>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</si>
  <si>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</si>
  <si>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</si>
  <si>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</si>
  <si>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</si>
  <si>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</si>
  <si>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</si>
  <si>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</si>
  <si>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</si>
  <si>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</si>
  <si>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</si>
  <si>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</si>
  <si>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</si>
  <si>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</si>
  <si>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</si>
  <si>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</si>
  <si>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</si>
  <si>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</si>
  <si>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</si>
  <si>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</si>
  <si>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</si>
  <si>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</si>
  <si>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</si>
  <si>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</si>
  <si>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</si>
  <si>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</si>
  <si>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</si>
  <si>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</si>
  <si>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</si>
  <si>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</si>
  <si>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</si>
  <si>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</si>
  <si>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</si>
  <si>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</si>
  <si>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</si>
  <si>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</si>
  <si>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</si>
  <si>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</si>
  <si>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</si>
  <si>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</si>
  <si>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</si>
  <si>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</si>
  <si>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</si>
  <si>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</si>
  <si>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</si>
  <si>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</si>
  <si>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</si>
  <si>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</si>
  <si>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</si>
  <si>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</si>
  <si>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</si>
  <si>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</si>
  <si>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</si>
  <si>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</si>
  <si>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</si>
  <si>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</si>
  <si>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</si>
  <si>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</si>
  <si>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</si>
  <si>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</si>
  <si>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</si>
  <si>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</si>
  <si>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</si>
  <si>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</si>
  <si>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</si>
  <si>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</si>
  <si>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</si>
  <si>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</si>
  <si>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</si>
  <si>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</si>
  <si>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</si>
  <si>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</si>
  <si>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</si>
  <si>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</si>
  <si>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</si>
  <si>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</si>
  <si>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</si>
  <si>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</si>
  <si>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</si>
  <si>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</si>
  <si>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</si>
  <si>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</si>
  <si>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</si>
  <si>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</si>
  <si>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</si>
  <si>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</si>
  <si>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</si>
  <si>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</si>
  <si>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</si>
  <si>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</si>
  <si>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</si>
  <si>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</si>
  <si>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</si>
  <si>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</si>
  <si>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</si>
  <si>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</si>
  <si>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</si>
  <si>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</si>
  <si>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</si>
  <si>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</si>
  <si>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</si>
  <si>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</si>
  <si>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</si>
  <si>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</si>
  <si>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</si>
  <si>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</si>
  <si>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</si>
  <si>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</si>
  <si>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</si>
  <si>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</si>
  <si>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</si>
  <si>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</si>
  <si>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</si>
  <si>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</si>
  <si>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</si>
  <si>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</si>
  <si>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</si>
  <si>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</si>
  <si>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</si>
  <si>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</si>
  <si>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</si>
  <si>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</si>
  <si>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</si>
  <si>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</si>
  <si>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</si>
  <si>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</si>
  <si>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</si>
  <si>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</si>
  <si>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</si>
  <si>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</si>
  <si>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</si>
  <si>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</si>
  <si>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</si>
  <si>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</si>
  <si>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</si>
  <si>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</si>
  <si>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</si>
  <si>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</si>
  <si>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</si>
  <si>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</si>
  <si>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</si>
  <si>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</si>
  <si>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</si>
  <si>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</si>
  <si>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</si>
  <si>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</si>
  <si>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</si>
  <si>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</si>
  <si>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</si>
  <si>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</si>
  <si>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</si>
  <si>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</si>
  <si>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</si>
  <si>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</si>
  <si>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</si>
  <si>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</si>
  <si>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</si>
  <si>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</si>
  <si>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</si>
  <si>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</si>
  <si>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</si>
  <si>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</si>
  <si>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</si>
  <si>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</si>
  <si>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</si>
  <si>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</si>
  <si>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</si>
  <si>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</si>
  <si>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</si>
  <si>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</si>
  <si>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</si>
  <si>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</si>
  <si>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</si>
  <si>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</si>
  <si>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</si>
  <si>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</si>
  <si>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</si>
  <si>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</si>
  <si>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</si>
  <si>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</si>
  <si>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</si>
  <si>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</si>
  <si>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</si>
  <si>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</si>
  <si>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</si>
  <si>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</si>
  <si>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</si>
  <si>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</si>
  <si>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</si>
  <si>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</si>
  <si>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</si>
  <si>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</si>
  <si>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</si>
  <si>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</si>
  <si>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</si>
  <si>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</si>
  <si>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</si>
  <si>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</si>
  <si>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</si>
  <si>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</si>
  <si>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</si>
  <si>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</si>
  <si>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</si>
  <si>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</si>
  <si>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</si>
  <si>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</si>
  <si>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</si>
  <si>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</si>
  <si>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</si>
  <si>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</si>
  <si>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</si>
  <si>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</si>
  <si>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</si>
  <si>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</si>
  <si>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</si>
  <si>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</si>
  <si>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</si>
  <si>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</si>
  <si>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</si>
  <si>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</si>
  <si>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</si>
  <si>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</si>
  <si>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</si>
  <si>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</si>
  <si>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</si>
  <si>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</si>
  <si>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</si>
  <si>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</si>
  <si>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</si>
  <si>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</si>
  <si>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</si>
  <si>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</si>
  <si>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</si>
  <si>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</si>
  <si>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</si>
  <si>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</si>
  <si>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</si>
  <si>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</si>
  <si>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</si>
  <si>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</si>
  <si>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</si>
  <si>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</si>
  <si>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</si>
  <si>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</si>
  <si>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</si>
  <si>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</si>
  <si>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</si>
  <si>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</si>
  <si>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</si>
  <si>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</si>
  <si>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</si>
  <si>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</si>
  <si>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</si>
  <si>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</si>
  <si>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</si>
  <si>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</si>
  <si>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</si>
  <si>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</si>
  <si>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</si>
  <si>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</si>
  <si>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</si>
  <si>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</si>
  <si>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</si>
  <si>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</si>
  <si>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</si>
  <si>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</si>
  <si>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</si>
  <si>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</si>
  <si>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</si>
  <si>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</si>
  <si>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</si>
  <si>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</si>
  <si>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</si>
  <si>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</si>
  <si>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</si>
  <si>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</si>
  <si>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</si>
  <si>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</si>
  <si>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</si>
  <si>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</si>
  <si>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</si>
  <si>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</si>
  <si>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</si>
  <si>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</si>
  <si>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</si>
  <si>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</si>
  <si>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</si>
  <si>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</si>
  <si>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</si>
  <si>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</si>
  <si>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</si>
  <si>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</si>
  <si>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</si>
  <si>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</si>
  <si>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</si>
  <si>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</si>
  <si>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</si>
  <si>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</si>
  <si>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</si>
  <si>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</si>
  <si>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</si>
  <si>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</si>
  <si>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</si>
  <si>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</si>
  <si>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</si>
  <si>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</si>
  <si>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</si>
  <si>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</si>
  <si>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</si>
  <si>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</si>
  <si>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</si>
  <si>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</si>
  <si>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</si>
  <si>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</si>
  <si>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</si>
  <si>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</si>
  <si>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</si>
  <si>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</si>
  <si>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</si>
  <si>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</si>
  <si>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</si>
  <si>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</si>
  <si>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</si>
  <si>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</si>
  <si>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</si>
  <si>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</si>
  <si>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</si>
  <si>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</si>
  <si>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</si>
  <si>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</si>
  <si>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</si>
  <si>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</si>
  <si>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</si>
  <si>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</si>
  <si>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</si>
  <si>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</si>
  <si>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</si>
  <si>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</si>
  <si>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</si>
  <si>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</si>
  <si>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</si>
  <si>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</si>
  <si>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</si>
  <si>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</si>
  <si>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</si>
  <si>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</si>
  <si>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</si>
  <si>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</si>
  <si>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</si>
  <si>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</si>
  <si>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</si>
  <si>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</si>
  <si>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</si>
  <si>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</si>
  <si>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</si>
  <si>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</si>
  <si>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</si>
  <si>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</si>
  <si>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</si>
  <si>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</si>
  <si>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</si>
  <si>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</si>
  <si>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</si>
  <si>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</si>
  <si>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</si>
  <si>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</si>
  <si>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</si>
  <si>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</si>
  <si>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</si>
  <si>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</si>
  <si>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</si>
  <si>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</si>
  <si>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</si>
  <si>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</si>
  <si>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</si>
  <si>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</si>
  <si>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</si>
  <si>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</si>
  <si>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</si>
  <si>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</si>
  <si>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</si>
  <si>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</si>
  <si>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</si>
  <si>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</si>
  <si>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</si>
  <si>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</si>
  <si>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</si>
  <si>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</si>
  <si>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</si>
  <si>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</si>
  <si>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</si>
  <si>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</si>
  <si>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</si>
  <si>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</si>
  <si>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</si>
  <si>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</si>
  <si>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</si>
  <si>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</si>
  <si>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</si>
  <si>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</si>
  <si>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</si>
  <si>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</si>
  <si>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</si>
  <si>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</si>
  <si>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</si>
  <si>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</si>
  <si>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</si>
  <si>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</si>
  <si>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</si>
  <si>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</si>
  <si>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</si>
  <si>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</si>
  <si>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</si>
  <si>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</si>
  <si>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</si>
  <si>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</si>
  <si>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</si>
  <si>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</si>
  <si>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</si>
  <si>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</si>
  <si>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</si>
  <si>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</si>
  <si>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</si>
  <si>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</si>
  <si>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</si>
  <si>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</si>
  <si>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</si>
  <si>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</si>
  <si>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</si>
  <si>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</si>
  <si>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</si>
  <si>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</si>
  <si>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</si>
  <si>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</si>
  <si>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</si>
  <si>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</si>
  <si>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</si>
  <si>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</si>
  <si>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</si>
  <si>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</si>
  <si>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</si>
  <si>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</si>
  <si>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</si>
  <si>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</si>
  <si>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</si>
  <si>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</si>
  <si>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</si>
  <si>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</si>
  <si>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</si>
  <si>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</si>
  <si>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</si>
  <si>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</si>
  <si>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</si>
  <si>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</si>
  <si>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</si>
  <si>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</si>
  <si>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</si>
  <si>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</si>
  <si>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</si>
  <si>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</si>
  <si>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</si>
  <si>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</si>
  <si>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</si>
  <si>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</si>
  <si>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</si>
  <si>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</si>
  <si>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</si>
  <si>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</si>
  <si>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</si>
  <si>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</si>
  <si>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</si>
  <si>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</si>
  <si>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</si>
  <si>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</si>
  <si>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</si>
  <si>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</si>
  <si>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</si>
  <si>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</si>
  <si>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</si>
  <si>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</si>
  <si>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</si>
  <si>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</si>
  <si>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</si>
  <si>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</si>
  <si>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</si>
  <si>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</si>
  <si>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</si>
  <si>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</si>
  <si>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</si>
  <si>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</si>
  <si>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</si>
  <si>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</si>
  <si>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</si>
  <si>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</si>
  <si>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</si>
  <si>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</si>
  <si>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</si>
  <si>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</si>
  <si>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</si>
  <si>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</si>
  <si>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</si>
  <si>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</si>
  <si>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</si>
  <si>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</si>
  <si>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</si>
  <si>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</si>
  <si>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</si>
  <si>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</si>
  <si>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</si>
  <si>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</si>
  <si>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</si>
  <si>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</si>
  <si>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</si>
  <si>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</si>
  <si>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</si>
  <si>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</si>
  <si>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</si>
  <si>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</si>
  <si>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</si>
  <si>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</si>
  <si>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</si>
  <si>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</si>
  <si>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</si>
  <si>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</si>
  <si>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</si>
  <si>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</si>
  <si>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</si>
  <si>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</si>
  <si>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</si>
  <si>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</si>
  <si>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</si>
  <si>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</si>
  <si>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</si>
  <si>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</si>
  <si>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</si>
  <si>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</si>
  <si>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</si>
  <si>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</si>
  <si>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</si>
  <si>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</si>
  <si>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</si>
  <si>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</si>
  <si>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</si>
  <si>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</si>
  <si>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</si>
  <si>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</si>
  <si>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</si>
  <si>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</si>
  <si>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</si>
  <si>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</si>
  <si>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</si>
  <si>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</si>
  <si>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</si>
  <si>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</si>
  <si>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</si>
  <si>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</si>
  <si>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</si>
  <si>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</si>
  <si>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</si>
  <si>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</si>
  <si>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</si>
  <si>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</si>
  <si>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</si>
  <si>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</si>
  <si>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</si>
  <si>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</si>
  <si>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</si>
  <si>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</si>
  <si>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</si>
  <si>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</si>
  <si>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</si>
  <si>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</si>
  <si>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</si>
  <si>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</si>
  <si>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</si>
  <si>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</si>
  <si>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</si>
  <si>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</si>
  <si>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</si>
  <si>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</si>
  <si>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</si>
  <si>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</si>
  <si>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</si>
  <si>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</si>
  <si>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</si>
  <si>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</si>
  <si>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</si>
  <si>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</si>
  <si>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</si>
  <si>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</si>
  <si>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</si>
  <si>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</si>
  <si>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</si>
  <si>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</si>
  <si>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</si>
  <si>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</si>
  <si>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</si>
  <si>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</si>
  <si>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</si>
  <si>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</si>
  <si>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</si>
  <si>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</si>
  <si>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</si>
  <si>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</si>
  <si>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</si>
  <si>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</si>
  <si>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</si>
  <si>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</si>
  <si>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</si>
  <si>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</si>
  <si>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</si>
  <si>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</si>
  <si>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</si>
  <si>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</si>
  <si>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</si>
  <si>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</si>
  <si>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</si>
  <si>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</si>
  <si>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</si>
  <si>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</si>
  <si>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</si>
  <si>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</si>
  <si>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</si>
  <si>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</si>
  <si>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</si>
  <si>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</si>
  <si>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</si>
  <si>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</si>
  <si>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</si>
  <si>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</si>
  <si>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</si>
  <si>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</si>
  <si>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</si>
  <si>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</si>
  <si>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</si>
  <si>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</si>
  <si>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</si>
  <si>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</si>
  <si>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</si>
  <si>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</si>
  <si>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</si>
  <si>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</si>
  <si>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</si>
  <si>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</si>
  <si>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</si>
  <si>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</si>
  <si>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</si>
  <si>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</si>
  <si>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</si>
  <si>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</si>
  <si>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</si>
  <si>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</si>
  <si>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</si>
  <si>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</si>
  <si>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</si>
  <si>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</si>
  <si>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</si>
  <si>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</si>
  <si>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</si>
  <si>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</si>
  <si>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</si>
  <si>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</si>
  <si>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</si>
  <si>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</si>
  <si>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</si>
  <si>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</si>
  <si>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</si>
  <si>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</si>
  <si>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</si>
  <si>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</si>
  <si>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</si>
  <si>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</si>
  <si>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</si>
  <si>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</si>
  <si>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</si>
  <si>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</si>
  <si>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</si>
  <si>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</si>
  <si>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</si>
  <si>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</si>
  <si>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</si>
  <si>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</si>
  <si>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</si>
  <si>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</si>
  <si>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</si>
  <si>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</si>
  <si>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</si>
  <si>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</si>
  <si>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</si>
  <si>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</si>
  <si>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</si>
  <si>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</si>
  <si>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</si>
  <si>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</si>
  <si>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</si>
  <si>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</si>
  <si>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</si>
  <si>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</si>
  <si>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</si>
  <si>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</si>
  <si>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</si>
  <si>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</si>
  <si>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</si>
  <si>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</si>
  <si>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</si>
  <si>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</si>
  <si>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</si>
  <si>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</si>
  <si>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</si>
  <si>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</si>
  <si>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</si>
  <si>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</si>
  <si>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</si>
  <si>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</si>
  <si>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</si>
  <si>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</si>
  <si>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</si>
  <si>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</si>
  <si>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</si>
  <si>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</si>
  <si>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</si>
  <si>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</si>
  <si>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</si>
  <si>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</si>
  <si>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</si>
  <si>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</si>
  <si>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</si>
  <si>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</si>
  <si>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</si>
  <si>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</si>
  <si>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</si>
  <si>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</si>
  <si>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</si>
  <si>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</si>
  <si>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</si>
  <si>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</si>
  <si>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</si>
  <si>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</si>
  <si>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</si>
  <si>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</si>
  <si>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</si>
  <si>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</si>
  <si>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</si>
  <si>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</si>
  <si>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</si>
  <si>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</si>
  <si>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</si>
  <si>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</si>
  <si>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</si>
  <si>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</si>
  <si>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</si>
  <si>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</si>
  <si>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</si>
  <si>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</si>
  <si>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</si>
  <si>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</si>
  <si>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</si>
  <si>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</si>
  <si>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</si>
  <si>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</si>
  <si>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</si>
  <si>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</si>
  <si>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</si>
  <si>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</si>
  <si>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</si>
  <si>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</si>
  <si>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</si>
  <si>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</si>
  <si>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</si>
  <si>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</si>
  <si>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</si>
  <si>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</si>
  <si>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</si>
  <si>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</si>
  <si>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</si>
  <si>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</si>
  <si>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</si>
  <si>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</si>
  <si>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</si>
  <si>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</si>
  <si>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</si>
  <si>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</si>
  <si>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</si>
  <si>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</si>
  <si>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</si>
  <si>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</si>
  <si>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</si>
  <si>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</si>
  <si>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</si>
  <si>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</si>
  <si>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</si>
  <si>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</si>
  <si>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</si>
  <si>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</si>
  <si>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</si>
  <si>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</si>
  <si>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</si>
  <si>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</si>
  <si>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</si>
  <si>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</si>
  <si>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</si>
  <si>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</si>
  <si>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</si>
  <si>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</si>
  <si>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</si>
  <si>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</si>
  <si>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</si>
  <si>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</si>
  <si>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</si>
  <si>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</si>
  <si>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</si>
  <si>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</si>
  <si>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</si>
  <si>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</si>
  <si>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</si>
  <si>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</si>
  <si>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</si>
  <si>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</si>
  <si>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</si>
  <si>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</si>
  <si>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</si>
  <si>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</si>
  <si>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</si>
  <si>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</si>
  <si>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</si>
  <si>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</si>
  <si>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</si>
  <si>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</si>
  <si>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</si>
  <si>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</si>
  <si>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</si>
  <si>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</si>
  <si>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</si>
  <si>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</si>
  <si>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</si>
  <si>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</si>
  <si>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</si>
  <si>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</si>
  <si>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</si>
  <si>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</si>
  <si>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</si>
  <si>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</si>
  <si>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</si>
  <si>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</si>
  <si>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</si>
  <si>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</si>
  <si>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</si>
  <si>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</si>
  <si>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</si>
  <si>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</si>
  <si>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</si>
  <si>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</si>
  <si>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</si>
  <si>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</si>
  <si>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</si>
  <si>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</si>
  <si>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</si>
  <si>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</si>
  <si>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</si>
  <si>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</si>
  <si>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</si>
  <si>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</si>
  <si>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</si>
  <si>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</si>
  <si>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</si>
  <si>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</si>
  <si>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</si>
  <si>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</si>
  <si>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</si>
  <si>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</si>
  <si>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</si>
  <si>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</si>
  <si>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</si>
  <si>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</si>
  <si>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</si>
  <si>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</si>
  <si>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</si>
  <si>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</si>
  <si>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</si>
  <si>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</si>
  <si>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</si>
  <si>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</si>
  <si>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</si>
  <si>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</si>
  <si>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</si>
  <si>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</si>
  <si>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</si>
  <si>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</si>
  <si>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</si>
  <si>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</si>
  <si>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</si>
  <si>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</si>
  <si>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</si>
  <si>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</si>
  <si>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</si>
  <si>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</si>
  <si>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</si>
  <si>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</si>
  <si>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</si>
  <si>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</si>
  <si>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</si>
  <si>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</si>
  <si>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</si>
  <si>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</si>
  <si>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</si>
  <si>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</si>
  <si>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</si>
  <si>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</si>
  <si>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</si>
  <si>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</si>
  <si>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</si>
  <si>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</si>
  <si>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</si>
  <si>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</si>
  <si>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</si>
  <si>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</si>
  <si>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</si>
  <si>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</si>
  <si>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</si>
  <si>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</si>
  <si>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</si>
  <si>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</si>
  <si>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</si>
  <si>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</si>
  <si>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</si>
  <si>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</si>
  <si>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</si>
  <si>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</si>
  <si>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</si>
  <si>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</si>
  <si>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</si>
  <si>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</si>
  <si>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</si>
  <si>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</si>
  <si>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</si>
  <si>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</si>
  <si>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</si>
  <si>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</si>
  <si>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</si>
  <si>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</si>
  <si>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</si>
  <si>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</si>
  <si>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</si>
  <si>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</si>
  <si>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</si>
  <si>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</si>
  <si>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</si>
  <si>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</si>
  <si>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</si>
  <si>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</si>
  <si>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</si>
  <si>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</si>
  <si>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</si>
  <si>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</si>
  <si>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</si>
  <si>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</si>
  <si>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</si>
  <si>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</si>
  <si>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</si>
  <si>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</si>
  <si>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</si>
  <si>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</si>
  <si>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</si>
  <si>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</si>
  <si>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</si>
  <si>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</si>
  <si>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</si>
  <si>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</si>
  <si>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</si>
  <si>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</si>
  <si>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</si>
  <si>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</si>
  <si>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</si>
  <si>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</si>
  <si>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</si>
  <si>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</si>
  <si>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</si>
  <si>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</si>
  <si>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</si>
  <si>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</si>
  <si>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</si>
  <si>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</si>
  <si>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</si>
  <si>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</si>
  <si>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</si>
  <si>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</si>
  <si>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</si>
  <si>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</si>
  <si>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</si>
  <si>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</si>
  <si>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</si>
  <si>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</si>
  <si>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</si>
  <si>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</si>
  <si>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</si>
  <si>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</si>
  <si>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</si>
  <si>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</si>
  <si>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</si>
  <si>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</si>
  <si>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</si>
  <si>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</si>
  <si>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</si>
  <si>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</si>
  <si>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</si>
  <si>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</si>
  <si>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</si>
  <si>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</si>
  <si>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</si>
  <si>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</si>
  <si>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</si>
  <si>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</si>
  <si>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</si>
  <si>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</si>
  <si>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</si>
  <si>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</si>
  <si>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</si>
  <si>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</si>
  <si>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</si>
  <si>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</si>
  <si>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</si>
  <si>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</si>
  <si>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</si>
  <si>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</si>
  <si>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</si>
  <si>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</si>
  <si>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</si>
  <si>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</si>
  <si>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</si>
  <si>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</si>
  <si>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</si>
  <si>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</si>
  <si>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</si>
  <si>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</si>
  <si>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</si>
  <si>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</si>
  <si>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</si>
  <si>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</si>
  <si>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</si>
  <si>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</si>
  <si>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</si>
  <si>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</si>
  <si>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</si>
  <si>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</si>
  <si>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</si>
  <si>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</si>
  <si>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</si>
  <si>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</si>
  <si>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</si>
  <si>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</si>
  <si>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</si>
  <si>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</si>
  <si>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</si>
  <si>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</si>
  <si>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</si>
  <si>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</si>
  <si>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</si>
  <si>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</si>
  <si>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</si>
  <si>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</si>
  <si>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</si>
  <si>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</si>
  <si>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</si>
  <si>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</si>
  <si>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</si>
  <si>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</si>
  <si>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</si>
  <si>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</si>
  <si>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</si>
  <si>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</si>
  <si>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</si>
  <si>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</si>
  <si>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</si>
  <si>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</si>
  <si>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</si>
  <si>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</si>
  <si>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</si>
  <si>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</si>
  <si>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</si>
  <si>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</si>
  <si>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</si>
  <si>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</si>
  <si>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</si>
  <si>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</si>
  <si>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</si>
  <si>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</si>
  <si>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</si>
  <si>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</si>
  <si>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</si>
  <si>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</si>
  <si>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</si>
  <si>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</si>
  <si>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</si>
  <si>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</si>
  <si>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</si>
  <si>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</si>
  <si>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</si>
  <si>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</si>
  <si>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</si>
  <si>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</si>
  <si>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</si>
  <si>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</si>
  <si>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</si>
  <si>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</si>
  <si>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</si>
  <si>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</si>
  <si>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</si>
  <si>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</si>
  <si>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</si>
  <si>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</si>
  <si>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</si>
  <si>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</si>
  <si>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</si>
  <si>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</si>
  <si>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</si>
  <si>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</si>
  <si>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</si>
  <si>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</si>
  <si>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</si>
  <si>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</si>
  <si>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</si>
  <si>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</si>
  <si>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</si>
  <si>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</si>
  <si>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</si>
  <si>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</si>
  <si>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</si>
  <si>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</si>
  <si>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</si>
  <si>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</si>
  <si>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</si>
  <si>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</si>
  <si>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</si>
  <si>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</si>
  <si>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</si>
  <si>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</si>
  <si>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</si>
  <si>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</si>
  <si>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</si>
  <si>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</si>
  <si>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</si>
  <si>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</si>
  <si>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</si>
  <si>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</si>
  <si>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</si>
  <si>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</si>
  <si>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</si>
  <si>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</si>
  <si>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</si>
  <si>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</si>
  <si>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</si>
  <si>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</si>
  <si>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</si>
  <si>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</si>
  <si>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</si>
  <si>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</si>
  <si>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</si>
  <si>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</si>
  <si>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</si>
  <si>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</si>
  <si>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</si>
  <si>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</si>
  <si>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</si>
  <si>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</si>
  <si>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</si>
  <si>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</si>
  <si>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</si>
  <si>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</si>
  <si>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</si>
  <si>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</si>
  <si>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</si>
  <si>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</si>
  <si>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</si>
  <si>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</si>
  <si>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</si>
  <si>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</si>
  <si>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</si>
  <si>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</si>
  <si>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</si>
  <si>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</si>
  <si>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</si>
  <si>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</si>
  <si>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</si>
  <si>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</si>
  <si>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</si>
  <si>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</si>
  <si>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</si>
  <si>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</si>
  <si>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</si>
  <si>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</si>
  <si>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</si>
  <si>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</si>
  <si>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</si>
  <si>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</si>
  <si>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</si>
  <si>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</si>
  <si>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</si>
  <si>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</si>
  <si>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</si>
  <si>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</si>
  <si>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</si>
  <si>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</si>
  <si>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</si>
  <si>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</si>
  <si>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</si>
  <si>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</si>
  <si>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</si>
  <si>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</si>
  <si>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</si>
  <si>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</si>
  <si>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</si>
  <si>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</si>
  <si>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</si>
  <si>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</si>
  <si>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</si>
  <si>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</si>
  <si>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</si>
  <si>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</si>
  <si>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</si>
  <si>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</si>
  <si>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</si>
  <si>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</si>
  <si>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</si>
  <si>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</si>
  <si>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</si>
  <si>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</si>
  <si>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</si>
  <si>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</si>
  <si>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</si>
  <si>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</si>
  <si>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</si>
  <si>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</si>
  <si>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</si>
  <si>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</si>
  <si>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</si>
  <si>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</si>
  <si>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</si>
  <si>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</si>
  <si>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</si>
  <si>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</si>
  <si>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</si>
  <si>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</si>
  <si>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</si>
  <si>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</si>
  <si>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</si>
  <si>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</si>
  <si>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</si>
  <si>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</si>
  <si>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</si>
  <si>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</si>
  <si>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</si>
  <si>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</si>
  <si>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</si>
  <si>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</si>
  <si>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</si>
  <si>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</si>
  <si>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</si>
  <si>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</si>
  <si>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</si>
  <si>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</si>
  <si>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</si>
  <si>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</si>
  <si>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</si>
  <si>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</si>
  <si>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</si>
  <si>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</si>
  <si>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</si>
  <si>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</si>
  <si>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</si>
  <si>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</si>
  <si>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</si>
  <si>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</si>
  <si>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</si>
  <si>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</si>
  <si>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</si>
  <si>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</si>
  <si>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</si>
  <si>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</si>
  <si>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</si>
  <si>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</si>
  <si>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</si>
  <si>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</si>
  <si>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</si>
  <si>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</si>
  <si>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</si>
  <si>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</si>
  <si>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</si>
  <si>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</si>
  <si>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</si>
  <si>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</si>
  <si>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</si>
  <si>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</si>
  <si>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</si>
  <si>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</si>
  <si>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</si>
  <si>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</si>
  <si>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</si>
  <si>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</si>
  <si>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</si>
  <si>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</si>
  <si>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</si>
  <si>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</si>
  <si>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</si>
  <si>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</si>
  <si>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</si>
  <si>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</si>
  <si>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</si>
  <si>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</si>
  <si>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</si>
  <si>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</si>
  <si>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</si>
  <si>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</si>
  <si>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</si>
  <si>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</si>
  <si>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</si>
  <si>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</si>
  <si>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</si>
  <si>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</si>
  <si>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</si>
  <si>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</si>
  <si>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</si>
  <si>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</si>
  <si>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</si>
  <si>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</si>
  <si>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</si>
  <si>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</si>
  <si>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</si>
  <si>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</si>
  <si>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</si>
  <si>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</si>
  <si>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</si>
  <si>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</si>
  <si>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</si>
  <si>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</si>
  <si>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</si>
  <si>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</si>
  <si>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</si>
  <si>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</si>
  <si>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</si>
  <si>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</si>
  <si>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</si>
  <si>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</si>
  <si>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</si>
  <si>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</si>
  <si>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</si>
  <si>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</si>
  <si>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</si>
  <si>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</si>
  <si>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</si>
  <si>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</si>
  <si>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</si>
  <si>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</si>
  <si>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</si>
  <si>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</si>
  <si>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L'OSSE A MONTESQUIOU</t>
  </si>
  <si>
    <t>L'OSSE</t>
  </si>
  <si>
    <t>05106330</t>
  </si>
  <si>
    <t>18310006400033</t>
  </si>
  <si>
    <t>Agence de l'Eau Adour-Garonne</t>
  </si>
  <si>
    <t>34255833500077</t>
  </si>
  <si>
    <t>AQUASCOP BIOLOGIE site de Monptellier</t>
  </si>
  <si>
    <t>IBMR-20-M93</t>
  </si>
  <si>
    <t>JEREMIE SCAGNI, FRANCOIS EVEN</t>
  </si>
  <si>
    <t>IBMR standard</t>
  </si>
  <si>
    <t>GAUCHE</t>
  </si>
  <si>
    <t>ETIAGE NORMAL</t>
  </si>
  <si>
    <t>ENSOLEILLE</t>
  </si>
  <si>
    <t>FORTE</t>
  </si>
  <si>
    <t>PARTIELLEMENT</t>
  </si>
  <si>
    <t>Turbidité chronique.</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</si>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</sst>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485146</v>
      </c>
      <c r="G10" s="97"/>
      <c r="H10" s="98"/>
    </row>
    <row r="11" spans="1:8" ht="15">
      <c r="A11" s="10" t="s">
        <v>2277</v>
      </c>
      <c r="B11" s="47">
        <v>44047</v>
      </c>
      <c r="D11" s="10" t="s">
        <v>2280</v>
      </c>
      <c r="E11" s="52">
        <v>6282116</v>
      </c>
      <c r="G11" s="97"/>
      <c r="H11" s="98"/>
    </row>
    <row r="12" spans="1:8" ht="15">
      <c r="A12" s="10" t="s">
        <v>2283</v>
      </c>
      <c r="B12" s="52" t="s">
        <v>5294</v>
      </c>
      <c r="D12" s="10" t="s">
        <v>2281</v>
      </c>
      <c r="E12" s="52">
        <v>485197</v>
      </c>
      <c r="G12" s="99"/>
      <c r="H12" s="100"/>
    </row>
    <row r="13" spans="1:5" ht="17.25" customHeight="1" thickBot="1">
      <c r="A13" s="2"/>
      <c r="B13" s="55"/>
      <c r="D13" s="10" t="s">
        <v>2282</v>
      </c>
      <c r="E13" s="52">
        <v>6282188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485146</v>
      </c>
    </row>
    <row r="18" spans="1:3" ht="15">
      <c r="A18" s="111"/>
      <c r="B18" s="49" t="s">
        <v>2267</v>
      </c>
      <c r="C18" s="61">
        <f>E11</f>
        <v>6282116</v>
      </c>
    </row>
    <row r="19" spans="1:2" ht="15">
      <c r="A19" s="3" t="s">
        <v>2063</v>
      </c>
      <c r="B19" s="29">
        <v>147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3.8</v>
      </c>
      <c r="C37" s="6"/>
      <c r="D37" s="8" t="s">
        <v>2110</v>
      </c>
      <c r="E37" s="30"/>
    </row>
    <row r="38" spans="1:5" s="7" customFormat="1" ht="15" customHeight="1">
      <c r="A38" s="5" t="s">
        <v>2115</v>
      </c>
      <c r="B38" s="30">
        <v>0.1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4</v>
      </c>
      <c r="C43" s="6"/>
      <c r="D43" s="14" t="s">
        <v>2107</v>
      </c>
      <c r="E43" s="19"/>
    </row>
    <row r="44" spans="1:5" s="15" customFormat="1" ht="15">
      <c r="A44" s="3" t="s">
        <v>2106</v>
      </c>
      <c r="B44" s="9">
        <v>4</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v>4</v>
      </c>
      <c r="C82" s="6"/>
      <c r="D82" s="10" t="s">
        <v>2076</v>
      </c>
      <c r="E82" s="9"/>
    </row>
    <row r="83" spans="1:5" s="15" customFormat="1" ht="15">
      <c r="A83" s="3" t="s">
        <v>2075</v>
      </c>
      <c r="B83" s="9">
        <v>2</v>
      </c>
      <c r="C83" s="6"/>
      <c r="D83" s="10" t="s">
        <v>2075</v>
      </c>
      <c r="E83" s="9"/>
    </row>
    <row r="84" spans="1:5" s="15" customFormat="1" ht="15">
      <c r="A84" s="3" t="s">
        <v>2074</v>
      </c>
      <c r="B84" s="9">
        <v>2</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1088</v>
      </c>
      <c r="B97" s="20" t="str">
        <f>IF(A97="NEWCOD",IF(ISBLANK(G97),"renseigner le champ 'Nouveau taxon'",G97),VLOOKUP(A97,'Ref Taxo'!A:B,2,FALSE))</f>
        <v>Lyngbya</v>
      </c>
      <c r="C97" s="21">
        <f>IF(A97="NEWCOD",IF(ISBLANK(H97),"NoCod",H97),VLOOKUP(A97,'Ref Taxo'!A:D,4,FALSE))</f>
        <v>1107</v>
      </c>
      <c r="D97" s="34">
        <v>0.01</v>
      </c>
      <c r="E97" s="35"/>
      <c r="F97" s="35" t="s">
        <v>2290</v>
      </c>
      <c r="G97" s="77"/>
      <c r="H97" s="78"/>
    </row>
    <row r="98" spans="1:8" ht="15">
      <c r="A98" s="33" t="s">
        <v>466</v>
      </c>
      <c r="B98" s="20" t="str">
        <f>IF(A98="NEWCOD",IF(ISBLANK(G98),"renseigner le champ 'Nouveau taxon'",G98),VLOOKUP(A98,'Ref Taxo'!A:B,2,FALSE))</f>
        <v>Conocephalum conicum</v>
      </c>
      <c r="C98" s="21">
        <f>IF(A98="NEWCOD",IF(ISBLANK(H98),"NoCod",H98),VLOOKUP(A98,'Ref Taxo'!A:D,4,FALSE))</f>
        <v>1176</v>
      </c>
      <c r="D98" s="34">
        <v>0.02</v>
      </c>
      <c r="E98" s="35"/>
      <c r="F98" s="35" t="s">
        <v>2290</v>
      </c>
      <c r="G98" s="79"/>
      <c r="H98" s="80"/>
    </row>
    <row r="99" spans="1:8" ht="15">
      <c r="A99" s="33" t="s">
        <v>1341</v>
      </c>
      <c r="B99" s="20" t="str">
        <f>IF(A99="NEWCOD",IF(ISBLANK(G99),"renseigner le champ 'Nouveau taxon'",G99),VLOOKUP(A99,'Ref Taxo'!A:B,2,FALSE))</f>
        <v>Pellia</v>
      </c>
      <c r="C99" s="21">
        <f>IF(A99="NEWCOD",IF(ISBLANK(H99),"NoCod",H99),VLOOKUP(A99,'Ref Taxo'!A:D,4,FALSE))</f>
        <v>1196</v>
      </c>
      <c r="D99" s="34">
        <v>0.01</v>
      </c>
      <c r="E99" s="35"/>
      <c r="F99" s="35" t="s">
        <v>2290</v>
      </c>
      <c r="G99" s="79"/>
      <c r="H99" s="80"/>
    </row>
    <row r="100" spans="1:8" ht="15">
      <c r="A100" s="33" t="s">
        <v>765</v>
      </c>
      <c r="B100" s="20" t="str">
        <f>IF(A100="NEWCOD",IF(ISBLANK(G100),"renseigner le champ 'Nouveau taxon'",G100),VLOOKUP(A100,'Ref Taxo'!A:B,2,FALSE))</f>
        <v>Fissidens taxifolius</v>
      </c>
      <c r="C100" s="21">
        <f>IF(A100="NEWCOD",IF(ISBLANK(H100),"NoCod",H100),VLOOKUP(A100,'Ref Taxo'!A:D,4,FALSE))</f>
        <v>1300</v>
      </c>
      <c r="D100" s="34">
        <v>0.01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2021-01-27T14:53:10Z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