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7995" activeTab="1"/>
  </bookViews>
  <sheets>
    <sheet name="Ref Taxo" sheetId="1" r:id="rId1"/>
    <sheet name="05115600" sheetId="2" r:id="rId2"/>
    <sheet name="Mises à jour" sheetId="3" r:id="rId3"/>
  </sheets>
  <definedNames/>
  <calcPr calcId="145621"/>
</workbook>
</file>

<file path=xl/sharedStrings.xml><?xml version="1.0" encoding="utf-8"?>
<sst xmlns="http://schemas.openxmlformats.org/spreadsheetml/2006/main" count="6498" uniqueCount="5307">
  <si>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</si>
  <si>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</si>
  <si>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</si>
  <si>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</si>
  <si>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</si>
  <si>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</si>
  <si>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</si>
  <si>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</si>
  <si>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</si>
  <si>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</si>
  <si>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</si>
  <si>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</si>
  <si>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</si>
  <si>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</si>
  <si>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</si>
  <si>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</si>
  <si>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</si>
  <si>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</si>
  <si>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</si>
  <si>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</si>
  <si>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</si>
  <si>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</si>
  <si>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</si>
  <si>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</si>
  <si>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</si>
  <si>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</si>
  <si>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</si>
  <si>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</si>
  <si>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</si>
  <si>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</si>
  <si>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</si>
  <si>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</si>
  <si>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</si>
  <si>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</si>
  <si>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</si>
  <si>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</si>
  <si>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</si>
  <si>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</si>
  <si>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</si>
  <si>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</si>
  <si>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</si>
  <si>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</si>
  <si>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</si>
  <si>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</si>
  <si>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</si>
  <si>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</si>
  <si>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</si>
  <si>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</si>
  <si>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</si>
  <si>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</si>
  <si>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</si>
  <si>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</si>
  <si>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</si>
  <si>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</si>
  <si>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</si>
  <si>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</si>
  <si>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</si>
  <si>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</si>
  <si>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</si>
  <si>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</si>
  <si>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</si>
  <si>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</si>
  <si>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</si>
  <si>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</si>
  <si>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</si>
  <si>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</si>
  <si>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</si>
  <si>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</si>
  <si>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</si>
  <si>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</si>
  <si>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</si>
  <si>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</si>
  <si>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</si>
  <si>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</si>
  <si>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</si>
  <si>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</si>
  <si>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</si>
  <si>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</si>
  <si>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</si>
  <si>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</si>
  <si>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</si>
  <si>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</si>
  <si>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</si>
  <si>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</si>
  <si>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</si>
  <si>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</si>
  <si>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</si>
  <si>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</si>
  <si>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</si>
  <si>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</si>
  <si>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</si>
  <si>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</si>
  <si>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</si>
  <si>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</si>
  <si>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</si>
  <si>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</si>
  <si>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</si>
  <si>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</si>
  <si>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</si>
  <si>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</si>
  <si>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</si>
  <si>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</si>
  <si>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</si>
  <si>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</si>
  <si>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</si>
  <si>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</si>
  <si>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</si>
  <si>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</si>
  <si>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</si>
  <si>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</si>
  <si>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</si>
  <si>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</si>
  <si>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</si>
  <si>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</si>
  <si>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</si>
  <si>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</si>
  <si>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</si>
  <si>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</si>
  <si>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</si>
  <si>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</si>
  <si>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</si>
  <si>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</si>
  <si>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</si>
  <si>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</si>
  <si>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</si>
  <si>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</si>
  <si>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</si>
  <si>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</si>
  <si>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</si>
  <si>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</si>
  <si>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</si>
  <si>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</si>
  <si>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</si>
  <si>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</si>
  <si>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</si>
  <si>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</si>
  <si>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</si>
  <si>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</si>
  <si>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</si>
  <si>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</si>
  <si>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</si>
  <si>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</si>
  <si>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</si>
  <si>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</si>
  <si>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</si>
  <si>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</si>
  <si>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</si>
  <si>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</si>
  <si>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</si>
  <si>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</si>
  <si>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</si>
  <si>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</si>
  <si>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</si>
  <si>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</si>
  <si>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</si>
  <si>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</si>
  <si>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</si>
  <si>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</si>
  <si>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</si>
  <si>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</si>
  <si>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</si>
  <si>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</si>
  <si>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</si>
  <si>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</si>
  <si>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</si>
  <si>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</si>
  <si>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</si>
  <si>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</si>
  <si>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</si>
  <si>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</si>
  <si>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</si>
  <si>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</si>
  <si>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</si>
  <si>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</si>
  <si>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</si>
  <si>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</si>
  <si>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</si>
  <si>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</si>
  <si>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</si>
  <si>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</si>
  <si>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</si>
  <si>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</si>
  <si>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</si>
  <si>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</si>
  <si>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</si>
  <si>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</si>
  <si>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</si>
  <si>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</si>
  <si>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</si>
  <si>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</si>
  <si>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</si>
  <si>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</si>
  <si>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</si>
  <si>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</si>
  <si>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</si>
  <si>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</si>
  <si>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</si>
  <si>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</si>
  <si>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</si>
  <si>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</si>
  <si>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</si>
  <si>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</si>
  <si>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</si>
  <si>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</si>
  <si>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</si>
  <si>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</si>
  <si>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</si>
  <si>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</si>
  <si>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</si>
  <si>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</si>
  <si>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</si>
  <si>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</si>
  <si>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</si>
  <si>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</si>
  <si>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</si>
  <si>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</si>
  <si>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</si>
  <si>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</si>
  <si>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</si>
  <si>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</si>
  <si>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</si>
  <si>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</si>
  <si>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</si>
  <si>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</si>
  <si>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</si>
  <si>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</si>
  <si>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</si>
  <si>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</si>
  <si>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</si>
  <si>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</si>
  <si>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</si>
  <si>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</si>
  <si>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</si>
  <si>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</si>
  <si>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</si>
  <si>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</si>
  <si>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</si>
  <si>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</si>
  <si>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</si>
  <si>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</si>
  <si>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</si>
  <si>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</si>
  <si>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</si>
  <si>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</si>
  <si>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</si>
  <si>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</si>
  <si>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</si>
  <si>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</si>
  <si>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</si>
  <si>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</si>
  <si>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</si>
  <si>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</si>
  <si>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</si>
  <si>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</si>
  <si>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</si>
  <si>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</si>
  <si>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</si>
  <si>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</si>
  <si>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</si>
  <si>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</si>
  <si>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</si>
  <si>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</si>
  <si>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</si>
  <si>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</si>
  <si>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</si>
  <si>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</si>
  <si>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</si>
  <si>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</si>
  <si>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</si>
  <si>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</si>
  <si>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</si>
  <si>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</si>
  <si>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</si>
  <si>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</si>
  <si>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</si>
  <si>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</si>
  <si>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</si>
  <si>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</si>
  <si>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</si>
  <si>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</si>
  <si>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</si>
  <si>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</si>
  <si>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</si>
  <si>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</si>
  <si>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</si>
  <si>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</si>
  <si>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</si>
  <si>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</si>
  <si>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</si>
  <si>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</si>
  <si>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</si>
  <si>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</si>
  <si>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</si>
  <si>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</si>
  <si>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</si>
  <si>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</si>
  <si>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</si>
  <si>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</si>
  <si>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</si>
  <si>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</si>
  <si>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</si>
  <si>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</si>
  <si>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</si>
  <si>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</si>
  <si>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</si>
  <si>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</si>
  <si>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</si>
  <si>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</si>
  <si>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</si>
  <si>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</si>
  <si>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</si>
  <si>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</si>
  <si>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</si>
  <si>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</si>
  <si>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</si>
  <si>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</si>
  <si>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</si>
  <si>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</si>
  <si>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</si>
  <si>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</si>
  <si>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</si>
  <si>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</si>
  <si>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</si>
  <si>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</si>
  <si>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</si>
  <si>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</si>
  <si>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</si>
  <si>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</si>
  <si>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</si>
  <si>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</si>
  <si>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</si>
  <si>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</si>
  <si>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</si>
  <si>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</si>
  <si>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</si>
  <si>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</si>
  <si>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</si>
  <si>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</si>
  <si>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</si>
  <si>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</si>
  <si>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</si>
  <si>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</si>
  <si>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</si>
  <si>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</si>
  <si>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</si>
  <si>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</si>
  <si>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</si>
  <si>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</si>
  <si>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</si>
  <si>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</si>
  <si>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</si>
  <si>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</si>
  <si>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</si>
  <si>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</si>
  <si>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</si>
  <si>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</si>
  <si>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</si>
  <si>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</si>
  <si>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</si>
  <si>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</si>
  <si>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</si>
  <si>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</si>
  <si>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</si>
  <si>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</si>
  <si>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</si>
  <si>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</si>
  <si>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</si>
  <si>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</si>
  <si>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</si>
  <si>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</si>
  <si>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</si>
  <si>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</si>
  <si>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</si>
  <si>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</si>
  <si>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</si>
  <si>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</si>
  <si>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</si>
  <si>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</si>
  <si>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</si>
  <si>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</si>
  <si>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</si>
  <si>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</si>
  <si>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</si>
  <si>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</si>
  <si>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</si>
  <si>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</si>
  <si>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</si>
  <si>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</si>
  <si>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</si>
  <si>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</si>
  <si>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</si>
  <si>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</si>
  <si>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</si>
  <si>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</si>
  <si>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</si>
  <si>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</si>
  <si>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</si>
  <si>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</si>
  <si>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</si>
  <si>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</si>
  <si>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</si>
  <si>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</si>
  <si>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</si>
  <si>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</si>
  <si>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</si>
  <si>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</si>
  <si>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</si>
  <si>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</si>
  <si>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</si>
  <si>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</si>
  <si>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</si>
  <si>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</si>
  <si>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</si>
  <si>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</si>
  <si>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</si>
  <si>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</si>
  <si>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</si>
  <si>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</si>
  <si>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</si>
  <si>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</si>
  <si>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</si>
  <si>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</si>
  <si>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</si>
  <si>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</si>
  <si>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</si>
  <si>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</si>
  <si>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</si>
  <si>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</si>
  <si>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</si>
  <si>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</si>
  <si>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</si>
  <si>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</si>
  <si>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</si>
  <si>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</si>
  <si>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</si>
  <si>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</si>
  <si>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</si>
  <si>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</si>
  <si>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</si>
  <si>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</si>
  <si>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</si>
  <si>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</si>
  <si>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</si>
  <si>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</si>
  <si>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</si>
  <si>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</si>
  <si>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</si>
  <si>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</si>
  <si>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</si>
  <si>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</si>
  <si>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</si>
  <si>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</si>
  <si>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</si>
  <si>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</si>
  <si>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</si>
  <si>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</si>
  <si>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</si>
  <si>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</si>
  <si>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</si>
  <si>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</si>
  <si>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</si>
  <si>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</si>
  <si>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</si>
  <si>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</si>
  <si>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</si>
  <si>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</si>
  <si>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</si>
  <si>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</si>
  <si>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</si>
  <si>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</si>
  <si>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</si>
  <si>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</si>
  <si>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</si>
  <si>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</si>
  <si>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</si>
  <si>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</si>
  <si>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</si>
  <si>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</si>
  <si>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</si>
  <si>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</si>
  <si>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</si>
  <si>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</si>
  <si>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</si>
  <si>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</si>
  <si>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</si>
  <si>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</si>
  <si>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</si>
  <si>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</si>
  <si>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</si>
  <si>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</si>
  <si>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</si>
  <si>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</si>
  <si>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</si>
  <si>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</si>
  <si>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</si>
  <si>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</si>
  <si>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</si>
  <si>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</si>
  <si>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</si>
  <si>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</si>
  <si>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</si>
  <si>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</si>
  <si>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</si>
  <si>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</si>
  <si>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</si>
  <si>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</si>
  <si>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</si>
  <si>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</si>
  <si>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</si>
  <si>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</si>
  <si>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</si>
  <si>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</si>
  <si>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</si>
  <si>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</si>
  <si>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</si>
  <si>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</si>
  <si>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</si>
  <si>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</si>
  <si>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</si>
  <si>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</si>
  <si>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</si>
  <si>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</si>
  <si>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</si>
  <si>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</si>
  <si>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</si>
  <si>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</si>
  <si>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</si>
  <si>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</si>
  <si>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</si>
  <si>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</si>
  <si>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</si>
  <si>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</si>
  <si>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</si>
  <si>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</si>
  <si>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</si>
  <si>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</si>
  <si>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</si>
  <si>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</si>
  <si>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</si>
  <si>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</si>
  <si>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</si>
  <si>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</si>
  <si>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</si>
  <si>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</si>
  <si>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</si>
  <si>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</si>
  <si>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</si>
  <si>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</si>
  <si>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</si>
  <si>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</si>
  <si>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</si>
  <si>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</si>
  <si>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</si>
  <si>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</si>
  <si>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</si>
  <si>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</si>
  <si>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</si>
  <si>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</si>
  <si>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</si>
  <si>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</si>
  <si>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</si>
  <si>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</si>
  <si>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</si>
  <si>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</si>
  <si>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</si>
  <si>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</si>
  <si>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</si>
  <si>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</si>
  <si>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</si>
  <si>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</si>
  <si>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</si>
  <si>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</si>
  <si>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</si>
  <si>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</si>
  <si>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</si>
  <si>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</si>
  <si>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</si>
  <si>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</si>
  <si>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</si>
  <si>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</si>
  <si>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</si>
  <si>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</si>
  <si>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</si>
  <si>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</si>
  <si>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</si>
  <si>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</si>
  <si>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</si>
  <si>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</si>
  <si>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</si>
  <si>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</si>
  <si>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</si>
  <si>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</si>
  <si>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</si>
  <si>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</si>
  <si>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</si>
  <si>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</si>
  <si>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</si>
  <si>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</si>
  <si>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</si>
  <si>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</si>
  <si>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</si>
  <si>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</si>
  <si>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</si>
  <si>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</si>
  <si>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</si>
  <si>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</si>
  <si>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</si>
  <si>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</si>
  <si>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</si>
  <si>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</si>
  <si>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</si>
  <si>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</si>
  <si>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</si>
  <si>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</si>
  <si>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</si>
  <si>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</si>
  <si>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</si>
  <si>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</si>
  <si>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</si>
  <si>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</si>
  <si>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</si>
  <si>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</si>
  <si>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</si>
  <si>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</si>
  <si>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</si>
  <si>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</si>
  <si>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</si>
  <si>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</si>
  <si>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</si>
  <si>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</si>
  <si>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</si>
  <si>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</si>
  <si>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</si>
  <si>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</si>
  <si>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</si>
  <si>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</si>
  <si>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</si>
  <si>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</si>
  <si>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</si>
  <si>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</si>
  <si>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</si>
  <si>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</si>
  <si>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</si>
  <si>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</si>
  <si>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</si>
  <si>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</si>
  <si>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</si>
  <si>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</si>
  <si>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</si>
  <si>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</si>
  <si>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</si>
  <si>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</si>
  <si>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</si>
  <si>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</si>
  <si>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</si>
  <si>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</si>
  <si>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</si>
  <si>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</si>
  <si>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</si>
  <si>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</si>
  <si>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</si>
  <si>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</si>
  <si>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</si>
  <si>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</si>
  <si>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</si>
  <si>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</si>
  <si>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</si>
  <si>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</si>
  <si>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</si>
  <si>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</si>
  <si>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</si>
  <si>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</si>
  <si>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</si>
  <si>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</si>
  <si>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</si>
  <si>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</si>
  <si>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</si>
  <si>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</si>
  <si>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</si>
  <si>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</si>
  <si>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</si>
  <si>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</si>
  <si>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</si>
  <si>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</si>
  <si>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</si>
  <si>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</si>
  <si>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</si>
  <si>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</si>
  <si>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</si>
  <si>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</si>
  <si>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</si>
  <si>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</si>
  <si>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</si>
  <si>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</si>
  <si>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</si>
  <si>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</si>
  <si>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</si>
  <si>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</si>
  <si>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</si>
  <si>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</si>
  <si>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</si>
  <si>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</si>
  <si>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</si>
  <si>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</si>
  <si>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</si>
  <si>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</si>
  <si>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</si>
  <si>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</si>
  <si>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</si>
  <si>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</si>
  <si>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</si>
  <si>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</si>
  <si>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</si>
  <si>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</si>
  <si>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</si>
  <si>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</si>
  <si>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</si>
  <si>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</si>
  <si>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</si>
  <si>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</si>
  <si>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</si>
  <si>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</si>
  <si>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</si>
  <si>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</si>
  <si>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</si>
  <si>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</si>
  <si>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</si>
  <si>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</si>
  <si>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</si>
  <si>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</si>
  <si>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</si>
  <si>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</si>
  <si>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</si>
  <si>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</si>
  <si>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</si>
  <si>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</si>
  <si>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</si>
  <si>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</si>
  <si>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</si>
  <si>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</si>
  <si>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</si>
  <si>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</si>
  <si>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</si>
  <si>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</si>
  <si>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</si>
  <si>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</si>
  <si>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</si>
  <si>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</si>
  <si>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</si>
  <si>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</si>
  <si>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</si>
  <si>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</si>
  <si>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</si>
  <si>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</si>
  <si>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</si>
  <si>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</si>
  <si>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</si>
  <si>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</si>
  <si>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</si>
  <si>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</si>
  <si>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</si>
  <si>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</si>
  <si>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</si>
  <si>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</si>
  <si>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</si>
  <si>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</si>
  <si>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</si>
  <si>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</si>
  <si>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</si>
  <si>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</si>
  <si>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</si>
  <si>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</si>
  <si>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</si>
  <si>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</si>
  <si>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</si>
  <si>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</si>
  <si>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</si>
  <si>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</si>
  <si>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</si>
  <si>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</si>
  <si>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</si>
  <si>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</si>
  <si>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</si>
  <si>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</si>
  <si>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</si>
  <si>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</si>
  <si>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</si>
  <si>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</si>
  <si>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</si>
  <si>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</si>
  <si>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</si>
  <si>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</si>
  <si>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</si>
  <si>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</si>
  <si>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</si>
  <si>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</si>
  <si>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</si>
  <si>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</si>
  <si>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</si>
  <si>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</si>
  <si>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</si>
  <si>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</si>
  <si>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</si>
  <si>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</si>
  <si>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</si>
  <si>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</si>
  <si>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</si>
  <si>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</si>
  <si>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</si>
  <si>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</si>
  <si>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</si>
  <si>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</si>
  <si>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</si>
  <si>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</si>
  <si>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</si>
  <si>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</si>
  <si>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</si>
  <si>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</si>
  <si>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</si>
  <si>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</si>
  <si>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</si>
  <si>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</si>
  <si>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</si>
  <si>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</si>
  <si>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</si>
  <si>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</si>
  <si>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</si>
  <si>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</si>
  <si>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</si>
  <si>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</si>
  <si>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</si>
  <si>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</si>
  <si>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</si>
  <si>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</si>
  <si>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</si>
  <si>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</si>
  <si>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</si>
  <si>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</si>
  <si>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</si>
  <si>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</si>
  <si>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</si>
  <si>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</si>
  <si>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</si>
  <si>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</si>
  <si>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</si>
  <si>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</si>
  <si>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</si>
  <si>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</si>
  <si>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</si>
  <si>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</si>
  <si>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</si>
  <si>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</si>
  <si>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</si>
  <si>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</si>
  <si>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</si>
  <si>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</si>
  <si>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</si>
  <si>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</si>
  <si>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</si>
  <si>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</si>
  <si>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</si>
  <si>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</si>
  <si>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</si>
  <si>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</si>
  <si>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</si>
  <si>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</si>
  <si>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</si>
  <si>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</si>
  <si>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</si>
  <si>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</si>
  <si>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</si>
  <si>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</si>
  <si>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</si>
  <si>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</si>
  <si>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</si>
  <si>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</si>
  <si>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</si>
  <si>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</si>
  <si>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</si>
  <si>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</si>
  <si>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</si>
  <si>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</si>
  <si>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</si>
  <si>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</si>
  <si>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</si>
  <si>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</si>
  <si>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</si>
  <si>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</si>
  <si>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</si>
  <si>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</si>
  <si>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</si>
  <si>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</si>
  <si>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</si>
  <si>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</si>
  <si>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</si>
  <si>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</si>
  <si>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</si>
  <si>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</si>
  <si>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</si>
  <si>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</si>
  <si>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</si>
  <si>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</si>
  <si>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</si>
  <si>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</si>
  <si>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</si>
  <si>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</si>
  <si>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</si>
  <si>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</si>
  <si>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</si>
  <si>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</si>
  <si>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</si>
  <si>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</si>
  <si>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</si>
  <si>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</si>
  <si>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</si>
  <si>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</si>
  <si>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</si>
  <si>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</si>
  <si>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</si>
  <si>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</si>
  <si>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</si>
  <si>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</si>
  <si>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</si>
  <si>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</si>
  <si>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</si>
  <si>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</si>
  <si>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</si>
  <si>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</si>
  <si>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</si>
  <si>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</si>
  <si>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</si>
  <si>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</si>
  <si>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</si>
  <si>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</si>
  <si>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</si>
  <si>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</si>
  <si>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</si>
  <si>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</si>
  <si>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</si>
  <si>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</si>
  <si>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</si>
  <si>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</si>
  <si>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</si>
  <si>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</si>
  <si>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</si>
  <si>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</si>
  <si>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</si>
  <si>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</si>
  <si>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</si>
  <si>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</si>
  <si>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</si>
  <si>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</si>
  <si>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</si>
  <si>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</si>
  <si>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</si>
  <si>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</si>
  <si>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</si>
  <si>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</si>
  <si>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</si>
  <si>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</si>
  <si>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</si>
  <si>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</si>
  <si>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</si>
  <si>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</si>
  <si>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</si>
  <si>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</si>
  <si>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</si>
  <si>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</si>
  <si>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</si>
  <si>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</si>
  <si>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</si>
  <si>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</si>
  <si>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</si>
  <si>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</si>
  <si>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</si>
  <si>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</si>
  <si>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</si>
  <si>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</si>
  <si>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</si>
  <si>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</si>
  <si>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</si>
  <si>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</si>
  <si>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</si>
  <si>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</si>
  <si>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</si>
  <si>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</si>
  <si>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</si>
  <si>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</si>
  <si>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</si>
  <si>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</si>
  <si>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</si>
  <si>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</si>
  <si>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</si>
  <si>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</si>
  <si>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</si>
  <si>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</si>
  <si>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</si>
  <si>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</si>
  <si>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</si>
  <si>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</si>
  <si>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</si>
  <si>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</si>
  <si>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</si>
  <si>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</si>
  <si>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</si>
  <si>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</si>
  <si>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</si>
  <si>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</si>
  <si>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</si>
  <si>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</si>
  <si>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</si>
  <si>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</si>
  <si>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</si>
  <si>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</si>
  <si>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</si>
  <si>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</si>
  <si>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</si>
  <si>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</si>
  <si>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</si>
  <si>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</si>
  <si>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</si>
  <si>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</si>
  <si>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</si>
  <si>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</si>
  <si>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</si>
  <si>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</si>
  <si>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</si>
  <si>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</si>
  <si>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</si>
  <si>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</si>
  <si>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</si>
  <si>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</si>
  <si>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</si>
  <si>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</si>
  <si>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</si>
  <si>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</si>
  <si>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</si>
  <si>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</si>
  <si>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</si>
  <si>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</si>
  <si>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</si>
  <si>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</si>
  <si>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</si>
  <si>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</si>
  <si>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</si>
  <si>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</si>
  <si>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</si>
  <si>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</si>
  <si>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</si>
  <si>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</si>
  <si>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</si>
  <si>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</si>
  <si>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</si>
  <si>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</si>
  <si>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</si>
  <si>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</si>
  <si>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</si>
  <si>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</si>
  <si>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</si>
  <si>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</si>
  <si>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</si>
  <si>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</si>
  <si>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</si>
  <si>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</si>
  <si>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</si>
  <si>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</si>
  <si>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</si>
  <si>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</si>
  <si>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</si>
  <si>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</si>
  <si>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</si>
  <si>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</si>
  <si>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</si>
  <si>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</si>
  <si>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</si>
  <si>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</si>
  <si>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</si>
  <si>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</si>
  <si>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</si>
  <si>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</si>
  <si>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</si>
  <si>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</si>
  <si>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</si>
  <si>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</si>
  <si>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</si>
  <si>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</si>
  <si>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</si>
  <si>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</si>
  <si>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</si>
  <si>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</si>
  <si>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</si>
  <si>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</si>
  <si>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</si>
  <si>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</si>
  <si>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</si>
  <si>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</si>
  <si>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</si>
  <si>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</si>
  <si>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</si>
  <si>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</si>
  <si>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</si>
  <si>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</si>
  <si>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</si>
  <si>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</si>
  <si>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</si>
  <si>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</si>
  <si>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</si>
  <si>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</si>
  <si>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</si>
  <si>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</si>
  <si>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</si>
  <si>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</si>
  <si>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</si>
  <si>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</si>
  <si>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</si>
  <si>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</si>
  <si>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</si>
  <si>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</si>
  <si>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</si>
  <si>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</si>
  <si>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</si>
  <si>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</si>
  <si>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</si>
  <si>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</si>
  <si>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</si>
  <si>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</si>
  <si>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</si>
  <si>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</si>
  <si>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</si>
  <si>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</si>
  <si>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</si>
  <si>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</si>
  <si>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</si>
  <si>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</si>
  <si>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</si>
  <si>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</si>
  <si>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</si>
  <si>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</si>
  <si>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</si>
  <si>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</si>
  <si>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</si>
  <si>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</si>
  <si>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</si>
  <si>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</si>
  <si>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</si>
  <si>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</si>
  <si>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</si>
  <si>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</si>
  <si>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</si>
  <si>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</si>
  <si>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</si>
  <si>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</si>
  <si>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</si>
  <si>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</si>
  <si>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</si>
  <si>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</si>
  <si>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</si>
  <si>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</si>
  <si>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</si>
  <si>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</si>
  <si>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</si>
  <si>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</si>
  <si>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</si>
  <si>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</si>
  <si>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</si>
  <si>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</si>
  <si>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</si>
  <si>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</si>
  <si>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</si>
  <si>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</si>
  <si>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</si>
  <si>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</si>
  <si>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</si>
  <si>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</si>
  <si>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</si>
  <si>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</si>
  <si>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</si>
  <si>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</si>
  <si>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</si>
  <si>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</si>
  <si>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</si>
  <si>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</si>
  <si>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</si>
  <si>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</si>
  <si>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</si>
  <si>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</si>
  <si>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</si>
  <si>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</si>
  <si>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</si>
  <si>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</si>
  <si>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</si>
  <si>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</si>
  <si>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</si>
  <si>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</si>
  <si>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</si>
  <si>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</si>
  <si>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</si>
  <si>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</si>
  <si>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</si>
  <si>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</si>
  <si>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</si>
  <si>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</si>
  <si>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</si>
  <si>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</si>
  <si>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</si>
  <si>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</si>
  <si>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</si>
  <si>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</si>
  <si>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</si>
  <si>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</si>
  <si>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</si>
  <si>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</si>
  <si>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</si>
  <si>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</si>
  <si>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</si>
  <si>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</si>
  <si>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</si>
  <si>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</si>
  <si>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</si>
  <si>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</si>
  <si>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</si>
  <si>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</si>
  <si>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</si>
  <si>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</si>
  <si>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</si>
  <si>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</si>
  <si>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</si>
  <si>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</si>
  <si>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</si>
  <si>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</si>
  <si>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</si>
  <si>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</si>
  <si>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</si>
  <si>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</si>
  <si>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</si>
  <si>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</si>
  <si>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</si>
  <si>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</si>
  <si>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</si>
  <si>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</si>
  <si>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</si>
  <si>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</si>
  <si>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</si>
  <si>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</si>
  <si>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</si>
  <si>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</si>
  <si>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</si>
  <si>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</si>
  <si>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</si>
  <si>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</si>
  <si>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</si>
  <si>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</si>
  <si>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</si>
  <si>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</si>
  <si>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</si>
  <si>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</si>
  <si>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</si>
  <si>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</si>
  <si>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</si>
  <si>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</si>
  <si>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</si>
  <si>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</si>
  <si>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</si>
  <si>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</si>
  <si>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</si>
  <si>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</si>
  <si>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</si>
  <si>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</si>
  <si>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</si>
  <si>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</si>
  <si>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</si>
  <si>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</si>
  <si>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</si>
  <si>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</si>
  <si>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</si>
  <si>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</si>
  <si>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</si>
  <si>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</si>
  <si>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</si>
  <si>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</si>
  <si>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</si>
  <si>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</si>
  <si>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</si>
  <si>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</si>
  <si>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</si>
  <si>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</si>
  <si>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</si>
  <si>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</si>
  <si>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</si>
  <si>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</si>
  <si>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</si>
  <si>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</si>
  <si>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</si>
  <si>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</si>
  <si>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</si>
  <si>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</si>
  <si>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</si>
  <si>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</si>
  <si>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</si>
  <si>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</si>
  <si>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</si>
  <si>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</si>
  <si>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</si>
  <si>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</si>
  <si>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</si>
  <si>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</si>
  <si>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</si>
  <si>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</si>
  <si>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</si>
  <si>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</si>
  <si>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</si>
  <si>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</si>
  <si>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</si>
  <si>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</si>
  <si>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</si>
  <si>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</si>
  <si>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</si>
  <si>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</si>
  <si>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</si>
  <si>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</si>
  <si>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</si>
  <si>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</si>
  <si>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</si>
  <si>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</si>
  <si>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</si>
  <si>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</si>
  <si>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</si>
  <si>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</si>
  <si>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</si>
  <si>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</si>
  <si>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</si>
  <si>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</si>
  <si>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</si>
  <si>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</si>
  <si>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</si>
  <si>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</si>
  <si>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</si>
  <si>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</si>
  <si>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</si>
  <si>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</si>
  <si>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</si>
  <si>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</si>
  <si>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</si>
  <si>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</si>
  <si>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</si>
  <si>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</si>
  <si>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</si>
  <si>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</si>
  <si>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</si>
  <si>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</si>
  <si>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</si>
  <si>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</si>
  <si>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</si>
  <si>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</si>
  <si>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</si>
  <si>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</si>
  <si>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</si>
  <si>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</si>
  <si>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</si>
  <si>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</si>
  <si>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</si>
  <si>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</si>
  <si>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</si>
  <si>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</si>
  <si>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</si>
  <si>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</si>
  <si>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</si>
  <si>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</si>
  <si>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</si>
  <si>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</si>
  <si>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</si>
  <si>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</si>
  <si>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</si>
  <si>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</si>
  <si>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</si>
  <si>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</si>
  <si>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</si>
  <si>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</si>
  <si>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</si>
  <si>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</si>
  <si>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</si>
  <si>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</si>
  <si>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</si>
  <si>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</si>
  <si>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</si>
  <si>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</si>
  <si>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</si>
  <si>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</si>
  <si>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</si>
  <si>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</si>
  <si>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</si>
  <si>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</si>
  <si>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</si>
  <si>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</si>
  <si>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</si>
  <si>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</si>
  <si>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</si>
  <si>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</si>
  <si>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</si>
  <si>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</si>
  <si>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</si>
  <si>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</si>
  <si>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</si>
  <si>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</si>
  <si>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</si>
  <si>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</si>
  <si>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</si>
  <si>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</si>
  <si>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</si>
  <si>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</si>
  <si>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</si>
  <si>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</si>
  <si>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</si>
  <si>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</si>
  <si>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</si>
  <si>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</si>
  <si>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</si>
  <si>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</si>
  <si>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</si>
  <si>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</si>
  <si>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</si>
  <si>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</si>
  <si>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</si>
  <si>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</si>
  <si>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</si>
  <si>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</si>
  <si>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</si>
  <si>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</si>
  <si>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</si>
  <si>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</si>
  <si>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</si>
  <si>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</si>
  <si>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</si>
  <si>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</si>
  <si>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</si>
  <si>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</si>
  <si>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</si>
  <si>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</si>
  <si>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</si>
  <si>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</si>
  <si>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</si>
  <si>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</si>
  <si>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</si>
  <si>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</si>
  <si>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</si>
  <si>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</si>
  <si>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</si>
  <si>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</si>
  <si>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</si>
  <si>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</si>
  <si>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</si>
  <si>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</si>
  <si>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</si>
  <si>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</si>
  <si>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</si>
  <si>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</si>
  <si>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</si>
  <si>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</si>
  <si>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</si>
  <si>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</si>
  <si>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</si>
  <si>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</si>
  <si>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</si>
  <si>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</si>
  <si>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</si>
  <si>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</si>
  <si>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</si>
  <si>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</si>
  <si>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</si>
  <si>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</si>
  <si>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</si>
  <si>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</si>
  <si>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</si>
  <si>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</si>
  <si>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</si>
  <si>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</si>
  <si>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</si>
  <si>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</si>
  <si>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</si>
  <si>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</si>
  <si>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</si>
  <si>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</si>
  <si>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</si>
  <si>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</si>
  <si>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</si>
  <si>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</si>
  <si>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</si>
  <si>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</si>
  <si>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</si>
  <si>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</si>
  <si>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</si>
  <si>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</si>
  <si>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</si>
  <si>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</si>
  <si>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</si>
  <si>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</si>
  <si>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</si>
  <si>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</si>
  <si>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</si>
  <si>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</si>
  <si>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</si>
  <si>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</si>
  <si>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</si>
  <si>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</si>
  <si>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</si>
  <si>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</si>
  <si>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</si>
  <si>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</si>
  <si>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</si>
  <si>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</si>
  <si>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</si>
  <si>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</si>
  <si>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</si>
  <si>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</si>
  <si>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</si>
  <si>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</si>
  <si>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</si>
  <si>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</si>
  <si>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</si>
  <si>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</si>
  <si>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</si>
  <si>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</si>
  <si>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</si>
  <si>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</si>
  <si>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</si>
  <si>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</si>
  <si>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</si>
  <si>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</si>
  <si>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</si>
  <si>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</si>
  <si>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</si>
  <si>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</si>
  <si>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</si>
  <si>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</si>
  <si>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</si>
  <si>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</si>
  <si>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</si>
  <si>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</si>
  <si>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</si>
  <si>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</si>
  <si>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</si>
  <si>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</si>
  <si>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</si>
  <si>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</si>
  <si>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</si>
  <si>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</si>
  <si>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</si>
  <si>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</si>
  <si>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</si>
  <si>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</si>
  <si>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</si>
  <si>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</si>
  <si>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</si>
  <si>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</si>
  <si>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</si>
  <si>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</si>
  <si>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</si>
  <si>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</si>
  <si>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</si>
  <si>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</si>
  <si>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</si>
  <si>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</si>
  <si>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</si>
  <si>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</si>
  <si>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</si>
  <si>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</si>
  <si>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</si>
  <si>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</si>
  <si>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</si>
  <si>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</si>
  <si>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</si>
  <si>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</si>
  <si>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</si>
  <si>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</si>
  <si>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</si>
  <si>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</si>
  <si>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</si>
  <si>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</si>
  <si>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</si>
  <si>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</si>
  <si>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</si>
  <si>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</si>
  <si>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</si>
  <si>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</si>
  <si>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</si>
  <si>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</si>
  <si>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</si>
  <si>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</si>
  <si>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</si>
  <si>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</si>
  <si>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</si>
  <si>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</si>
  <si>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</si>
  <si>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</si>
  <si>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</si>
  <si>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</si>
  <si>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</si>
  <si>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</si>
  <si>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</si>
  <si>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</si>
  <si>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</si>
  <si>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</si>
  <si>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</si>
  <si>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</si>
  <si>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</si>
  <si>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</si>
  <si>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</si>
  <si>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</si>
  <si>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</si>
  <si>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</si>
  <si>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</si>
  <si>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</si>
  <si>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</si>
  <si>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</si>
  <si>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</si>
  <si>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</si>
  <si>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</si>
  <si>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</si>
  <si>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</si>
  <si>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</si>
  <si>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</si>
  <si>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</si>
  <si>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</si>
  <si>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</si>
  <si>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</si>
  <si>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</si>
  <si>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</si>
  <si>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</si>
  <si>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</si>
  <si>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</si>
  <si>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</si>
  <si>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</si>
  <si>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</si>
  <si>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</si>
  <si>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</si>
  <si>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</si>
  <si>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</si>
  <si>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</si>
  <si>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</si>
  <si>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</si>
  <si>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</si>
  <si>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</si>
  <si>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</si>
  <si>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</si>
  <si>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</si>
  <si>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</si>
  <si>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</si>
  <si>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</si>
  <si>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</si>
  <si>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</si>
  <si>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</si>
  <si>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</si>
  <si>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</si>
  <si>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</si>
  <si>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</si>
  <si>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</si>
  <si>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</si>
  <si>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</si>
  <si>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</si>
  <si>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</si>
  <si>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</si>
  <si>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</si>
  <si>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</si>
  <si>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</si>
  <si>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</si>
  <si>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</si>
  <si>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</si>
  <si>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</si>
  <si>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</si>
  <si>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</si>
  <si>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</si>
  <si>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</si>
  <si>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</si>
  <si>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</si>
  <si>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</si>
  <si>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</si>
  <si>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</si>
  <si>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</si>
  <si>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</si>
  <si>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</si>
  <si>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</si>
  <si>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</si>
  <si>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</si>
  <si>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</si>
  <si>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</si>
  <si>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</si>
  <si>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</si>
  <si>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</si>
  <si>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</si>
  <si>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</si>
  <si>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</si>
  <si>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</si>
  <si>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</si>
  <si>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</si>
  <si>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</si>
  <si>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</si>
  <si>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</si>
  <si>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</si>
  <si>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</si>
  <si>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</si>
  <si>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</si>
  <si>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</si>
  <si>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</si>
  <si>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</si>
  <si>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</si>
  <si>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</si>
  <si>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</si>
  <si>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</si>
  <si>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</si>
  <si>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</si>
  <si>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</si>
  <si>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</si>
  <si>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</si>
  <si>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</si>
  <si>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</si>
  <si>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</si>
  <si>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</si>
  <si>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</si>
  <si>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</si>
  <si>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</si>
  <si>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</si>
  <si>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</si>
  <si>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</si>
  <si>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</si>
  <si>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</si>
  <si>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</si>
  <si>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</si>
  <si>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</si>
  <si>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</si>
  <si>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</si>
  <si>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</si>
  <si>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</si>
  <si>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</si>
  <si>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</si>
  <si>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</si>
  <si>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</si>
  <si>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</si>
  <si>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</si>
  <si>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</si>
  <si>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</si>
  <si>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</si>
  <si>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</si>
  <si>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</si>
  <si>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</si>
  <si>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</si>
  <si>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</si>
  <si>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</si>
  <si>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</si>
  <si>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</si>
  <si>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</si>
  <si>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</si>
  <si>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</si>
  <si>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</si>
  <si>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</si>
  <si>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</si>
  <si>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</si>
  <si>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</si>
  <si>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</si>
  <si>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</si>
  <si>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</si>
  <si>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</si>
  <si>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</si>
  <si>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</si>
  <si>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</si>
  <si>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</si>
  <si>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</si>
  <si>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</si>
  <si>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</si>
  <si>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</si>
  <si>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</si>
  <si>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</si>
  <si>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</si>
  <si>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</si>
  <si>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</si>
  <si>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</si>
  <si>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</si>
  <si>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</si>
  <si>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</si>
  <si>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</si>
  <si>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</si>
  <si>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</si>
  <si>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</si>
  <si>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</si>
  <si>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</si>
  <si>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</si>
  <si>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</si>
  <si>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</si>
  <si>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</si>
  <si>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</si>
  <si>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</si>
  <si>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</si>
  <si>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</si>
  <si>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</si>
  <si>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</si>
  <si>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</si>
  <si>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</si>
  <si>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</si>
  <si>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</si>
  <si>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</si>
  <si>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</si>
  <si>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</si>
  <si>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</si>
  <si>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</si>
  <si>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</si>
  <si>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</si>
  <si>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</si>
  <si>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</si>
  <si>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</si>
  <si>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</si>
  <si>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</si>
  <si>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</si>
  <si>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</si>
  <si>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</si>
  <si>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</si>
  <si>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</si>
  <si>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</si>
  <si>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</si>
  <si>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</si>
  <si>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</si>
  <si>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</si>
  <si>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</si>
  <si>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</si>
  <si>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</si>
  <si>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</si>
  <si>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</si>
  <si>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</si>
  <si>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</si>
  <si>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</si>
  <si>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</si>
  <si>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</si>
  <si>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</si>
  <si>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</si>
  <si>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</si>
  <si>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</si>
  <si>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</si>
  <si>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</si>
  <si>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</si>
  <si>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</si>
  <si>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</si>
  <si>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</si>
  <si>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</si>
  <si>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</si>
  <si>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</si>
  <si>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</si>
  <si>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</si>
  <si>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</si>
  <si>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</si>
  <si>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</si>
  <si>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</si>
  <si>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</si>
  <si>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</si>
  <si>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</si>
  <si>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</si>
  <si>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</si>
  <si>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</si>
  <si>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</si>
  <si>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</si>
  <si>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</si>
  <si>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</si>
  <si>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</si>
  <si>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</si>
  <si>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</si>
  <si>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</si>
  <si>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</si>
  <si>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</si>
  <si>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</si>
  <si>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</si>
  <si>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</si>
  <si>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</si>
  <si>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</si>
  <si>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</si>
  <si>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</si>
  <si>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</si>
  <si>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</si>
  <si>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</si>
  <si>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</si>
  <si>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</si>
  <si>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</si>
  <si>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</si>
  <si>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</si>
  <si>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</si>
  <si>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</si>
  <si>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</si>
  <si>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</si>
  <si>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</si>
  <si>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</si>
  <si>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</si>
  <si>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</si>
  <si>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</si>
  <si>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</si>
  <si>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</si>
  <si>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</si>
  <si>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</si>
  <si>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</si>
  <si>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</si>
  <si>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</si>
  <si>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</si>
  <si>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</si>
  <si>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</si>
  <si>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</si>
  <si>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</si>
  <si>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</si>
  <si>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</si>
  <si>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</si>
  <si>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</si>
  <si>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</si>
  <si>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</si>
  <si>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</si>
  <si>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</si>
  <si>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</si>
  <si>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</si>
  <si>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</si>
  <si>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</si>
  <si>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</si>
  <si>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</si>
  <si>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</si>
  <si>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</si>
  <si>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</si>
  <si>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</si>
  <si>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</si>
  <si>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</si>
  <si>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</si>
  <si>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</si>
  <si>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</si>
  <si>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</si>
  <si>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</si>
  <si>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</si>
  <si>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</si>
  <si>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</si>
  <si>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</si>
  <si>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</si>
  <si>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</si>
  <si>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</si>
  <si>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</si>
  <si>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</si>
  <si>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</si>
  <si>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</si>
  <si>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</si>
  <si>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</si>
  <si>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</si>
  <si>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</si>
  <si>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</si>
  <si>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</si>
  <si>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</si>
  <si>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</si>
  <si>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</si>
  <si>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</si>
  <si>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</si>
  <si>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</si>
  <si>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</si>
  <si>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</si>
  <si>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</si>
  <si>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</si>
  <si>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</si>
  <si>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</si>
  <si>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</si>
  <si>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</si>
  <si>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</si>
  <si>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</si>
  <si>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</si>
  <si>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</si>
  <si>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</si>
  <si>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</si>
  <si>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</si>
  <si>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</si>
  <si>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</si>
  <si>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</si>
  <si>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</si>
  <si>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</si>
  <si>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</si>
  <si>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</si>
  <si>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</si>
  <si>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</si>
  <si>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</si>
  <si>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</si>
  <si>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</si>
  <si>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</si>
  <si>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</si>
  <si>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</si>
  <si>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</si>
  <si>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</si>
  <si>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</si>
  <si>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</si>
  <si>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</si>
  <si>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</si>
  <si>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</si>
  <si>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</si>
  <si>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</si>
  <si>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</si>
  <si>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</si>
  <si>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</si>
  <si>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</si>
  <si>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</si>
  <si>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</si>
  <si>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</si>
  <si>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</si>
  <si>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</si>
  <si>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</si>
  <si>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</si>
  <si>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</si>
  <si>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</si>
  <si>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</si>
  <si>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</si>
  <si>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</si>
  <si>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</si>
  <si>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</si>
  <si>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</si>
  <si>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</si>
  <si>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</si>
  <si>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</si>
  <si>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</si>
  <si>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</si>
  <si>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</si>
  <si>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</si>
  <si>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</si>
  <si>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</si>
  <si>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</si>
  <si>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</si>
  <si>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</si>
  <si>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</si>
  <si>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</si>
  <si>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</si>
  <si>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</si>
  <si>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</si>
  <si>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</si>
  <si>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</si>
  <si>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</si>
  <si>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</si>
  <si>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</si>
  <si>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</si>
  <si>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</si>
  <si>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</si>
  <si>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</si>
  <si>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</si>
  <si>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</si>
  <si>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</si>
  <si>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</si>
  <si>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</si>
  <si>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</si>
  <si>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</si>
  <si>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</si>
  <si>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</si>
  <si>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</si>
  <si>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</si>
  <si>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</si>
  <si>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</si>
  <si>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</si>
  <si>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</si>
  <si>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</si>
  <si>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</si>
  <si>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</si>
  <si>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</si>
  <si>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</si>
  <si>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</si>
  <si>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</si>
  <si>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</si>
  <si>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</si>
  <si>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</si>
  <si>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</si>
  <si>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</si>
  <si>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</si>
  <si>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</si>
  <si>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</si>
  <si>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</si>
  <si>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</si>
  <si>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</si>
  <si>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</si>
  <si>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</si>
  <si>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</si>
  <si>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</si>
  <si>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</si>
  <si>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</si>
  <si>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</si>
  <si>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</si>
  <si>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</si>
  <si>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</si>
  <si>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</si>
  <si>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</si>
  <si>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</si>
  <si>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</si>
  <si>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</si>
  <si>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</si>
  <si>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</si>
  <si>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</si>
  <si>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</si>
  <si>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</si>
  <si>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</si>
  <si>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</si>
  <si>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</si>
  <si>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</si>
  <si>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</si>
  <si>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</si>
  <si>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</si>
  <si>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</si>
  <si>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</si>
  <si>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</si>
  <si>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</si>
  <si>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</si>
  <si>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</si>
  <si>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</si>
  <si>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</si>
  <si>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</si>
  <si>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</si>
  <si>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</si>
  <si>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</si>
  <si>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</si>
  <si>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</si>
  <si>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</si>
  <si>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</si>
  <si>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</si>
  <si>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</si>
  <si>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</si>
  <si>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</si>
  <si>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</si>
  <si>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</si>
  <si>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</si>
  <si>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</si>
  <si>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</si>
  <si>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</si>
  <si>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</si>
  <si>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</si>
  <si>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</si>
  <si>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</si>
  <si>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</si>
  <si>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</si>
  <si>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</si>
  <si>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</si>
  <si>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</si>
  <si>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</si>
  <si>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</si>
  <si>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</si>
  <si>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</si>
  <si>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</si>
  <si>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</si>
  <si>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</si>
  <si>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</si>
  <si>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</si>
  <si>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</si>
  <si>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</si>
  <si>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</si>
  <si>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</si>
  <si>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</si>
  <si>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</si>
  <si>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</si>
  <si>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</si>
  <si>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</si>
  <si>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</si>
  <si>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</si>
  <si>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</si>
  <si>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</si>
  <si>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</si>
  <si>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</si>
  <si>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</si>
  <si>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</si>
  <si>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</si>
  <si>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</si>
  <si>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</si>
  <si>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</si>
  <si>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</si>
  <si>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</si>
  <si>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</si>
  <si>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</si>
  <si>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</si>
  <si>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</si>
  <si>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</si>
  <si>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</si>
  <si>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</si>
  <si>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</si>
  <si>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</si>
  <si>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</si>
  <si>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</si>
  <si>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</si>
  <si>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</si>
  <si>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</si>
  <si>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</si>
  <si>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</si>
  <si>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</si>
  <si>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</si>
  <si>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</si>
  <si>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</si>
  <si>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</si>
  <si>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</si>
  <si>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</si>
  <si>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</si>
  <si>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</si>
  <si>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</si>
  <si>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</si>
  <si>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</si>
  <si>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</si>
  <si>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</si>
  <si>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</si>
  <si>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</si>
  <si>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</si>
  <si>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</si>
  <si>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</si>
  <si>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</si>
  <si>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</si>
  <si>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</si>
  <si>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</si>
  <si>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</si>
  <si>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</si>
  <si>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</si>
  <si>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</si>
  <si>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</si>
  <si>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</si>
  <si>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</si>
  <si>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</si>
  <si>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</si>
  <si>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</si>
  <si>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</si>
  <si>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</si>
  <si>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</si>
  <si>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</si>
  <si>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</si>
  <si>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</si>
  <si>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</si>
  <si>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</si>
  <si>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</si>
  <si>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</si>
  <si>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</si>
  <si>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</si>
  <si>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</si>
  <si>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</si>
  <si>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</si>
  <si>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</si>
  <si>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</si>
  <si>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</si>
  <si>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</si>
  <si>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</si>
  <si>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</si>
  <si>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</si>
  <si>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</si>
  <si>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</si>
  <si>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</si>
  <si>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</si>
  <si>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</si>
  <si>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</si>
  <si>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</si>
  <si>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</si>
  <si>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</si>
  <si>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</si>
  <si>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</si>
  <si>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</si>
  <si>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</si>
  <si>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</si>
  <si>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</si>
  <si>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</si>
  <si>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</si>
  <si>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</si>
  <si>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</si>
  <si>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</si>
  <si>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</si>
  <si>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</si>
  <si>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</si>
  <si>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</si>
  <si>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</si>
  <si>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</si>
  <si>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</si>
  <si>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</si>
  <si>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</si>
  <si>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</si>
  <si>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</si>
  <si>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</si>
  <si>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</si>
  <si>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</si>
  <si>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</si>
  <si>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</si>
  <si>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</si>
  <si>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</si>
  <si>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</si>
  <si>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</si>
  <si>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</si>
  <si>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</si>
  <si>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</si>
  <si>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</si>
  <si>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</si>
  <si>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</si>
  <si>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</si>
  <si>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</si>
  <si>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</si>
  <si>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</si>
  <si>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</si>
  <si>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</si>
  <si>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</si>
  <si>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</si>
  <si>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</si>
  <si>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</si>
  <si>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</si>
  <si>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</si>
  <si>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</si>
  <si>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</si>
  <si>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</si>
  <si>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</si>
  <si>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</si>
  <si>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</si>
  <si>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</si>
  <si>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</si>
  <si>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</si>
  <si>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</si>
  <si>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</si>
  <si>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</si>
  <si>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</si>
  <si>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</si>
  <si>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</si>
  <si>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</si>
  <si>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</si>
  <si>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</si>
  <si>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</si>
  <si>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</si>
  <si>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</si>
  <si>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</si>
  <si>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</si>
  <si>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</si>
  <si>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</si>
  <si>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</si>
  <si>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</si>
  <si>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</si>
  <si>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</si>
  <si>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</si>
  <si>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</si>
  <si>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</si>
  <si>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</si>
  <si>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</si>
  <si>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</si>
  <si>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</si>
  <si>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</si>
  <si>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</si>
  <si>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</si>
  <si>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</si>
  <si>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</si>
  <si>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</si>
  <si>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</si>
  <si>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</si>
  <si>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</si>
  <si>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</si>
  <si>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</si>
  <si>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</si>
  <si>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</si>
  <si>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</si>
  <si>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</si>
  <si>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</si>
  <si>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</si>
  <si>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</si>
  <si>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</si>
  <si>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</si>
  <si>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</si>
  <si>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</si>
  <si>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</si>
  <si>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</si>
  <si>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</si>
  <si>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</si>
  <si>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</si>
  <si>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</si>
  <si>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</si>
  <si>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</si>
  <si>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</si>
  <si>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</si>
  <si>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</si>
  <si>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</si>
  <si>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</si>
  <si>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</si>
  <si>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</si>
  <si>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</si>
  <si>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</si>
  <si>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</si>
  <si>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</si>
  <si>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</si>
  <si>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</si>
  <si>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</si>
  <si>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</si>
  <si>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</si>
  <si>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</si>
  <si>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</si>
  <si>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</si>
  <si>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</si>
  <si>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</si>
  <si>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</si>
  <si>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</si>
  <si>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</si>
  <si>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</si>
  <si>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</si>
  <si>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</si>
  <si>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</si>
  <si>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</si>
  <si>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</si>
  <si>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</si>
  <si>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</si>
  <si>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</si>
  <si>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</si>
  <si>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</si>
  <si>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</si>
  <si>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</si>
  <si>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</si>
  <si>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</si>
  <si>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</si>
  <si>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</si>
  <si>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</si>
  <si>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</si>
  <si>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</si>
  <si>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</si>
  <si>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</si>
  <si>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</si>
  <si>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</si>
  <si>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</si>
  <si>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</si>
  <si>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</si>
  <si>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</si>
  <si>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</si>
  <si>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</si>
  <si>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</si>
  <si>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</si>
  <si>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</si>
  <si>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</si>
  <si>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</si>
  <si>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</si>
  <si>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</si>
  <si>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</si>
  <si>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</si>
  <si>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</si>
  <si>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</si>
  <si>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</si>
  <si>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</si>
  <si>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</si>
  <si>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</si>
  <si>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</si>
  <si>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</si>
  <si>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</si>
  <si>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</si>
  <si>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</si>
  <si>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</si>
  <si>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</si>
  <si>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</si>
  <si>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</si>
  <si>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</si>
  <si>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</si>
  <si>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</si>
  <si>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</si>
  <si>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</si>
  <si>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</si>
  <si>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</si>
  <si>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</si>
  <si>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</si>
  <si>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</si>
  <si>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</si>
  <si>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</si>
  <si>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</si>
  <si>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</si>
  <si>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</si>
  <si>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</si>
  <si>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</si>
  <si>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</si>
  <si>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</si>
  <si>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</si>
  <si>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</si>
  <si>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</si>
  <si>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</si>
  <si>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</si>
  <si>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</si>
  <si>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</si>
  <si>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</si>
  <si>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</si>
  <si>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</si>
  <si>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</si>
  <si>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</si>
  <si>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</si>
  <si>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</si>
  <si>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</si>
  <si>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</si>
  <si>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</si>
  <si>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</si>
  <si>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</si>
  <si>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</si>
  <si>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</si>
  <si>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</si>
  <si>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</si>
  <si>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</si>
  <si>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</si>
  <si>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</si>
  <si>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</si>
  <si>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</si>
  <si>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</si>
  <si>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</si>
  <si>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</si>
  <si>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</si>
  <si>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</si>
  <si>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</si>
  <si>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</si>
  <si>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</si>
  <si>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</si>
  <si>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</si>
  <si>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</si>
  <si>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</si>
  <si>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</si>
  <si>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</si>
  <si>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</si>
  <si>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</si>
  <si>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</si>
  <si>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</si>
  <si>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</si>
  <si>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</si>
  <si>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</si>
  <si>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</si>
  <si>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</si>
  <si>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</si>
  <si>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</si>
  <si>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</si>
  <si>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</si>
  <si>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</si>
  <si>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</si>
  <si>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</si>
  <si>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</si>
  <si>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</si>
  <si>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</si>
  <si>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</si>
  <si>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</si>
  <si>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</si>
  <si>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</si>
  <si>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</si>
  <si>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</si>
  <si>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</si>
  <si>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</si>
  <si>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</si>
  <si>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</si>
  <si>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</si>
  <si>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</si>
  <si>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</si>
  <si>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</si>
  <si>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</si>
  <si>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</si>
  <si>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</si>
  <si>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</si>
  <si>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</si>
  <si>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</si>
  <si>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</si>
  <si>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</si>
  <si>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</si>
  <si>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</si>
  <si>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</si>
  <si>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</si>
  <si>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</si>
  <si>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</si>
  <si>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</si>
  <si>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</si>
  <si>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</si>
  <si>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</si>
  <si>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</si>
  <si>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</si>
  <si>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</si>
  <si>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</si>
  <si>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</si>
  <si>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</si>
  <si>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</si>
  <si>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</si>
  <si>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</si>
  <si>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</si>
  <si>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</si>
  <si>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</si>
  <si>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</si>
  <si>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</si>
  <si>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</si>
  <si>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</si>
  <si>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</si>
  <si>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</si>
  <si>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</si>
  <si>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</si>
  <si>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</si>
  <si>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</si>
  <si>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</si>
  <si>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</si>
  <si>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</si>
  <si>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</si>
  <si>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</si>
  <si>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</si>
  <si>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</si>
  <si>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</si>
  <si>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</si>
  <si>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</si>
  <si>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</si>
  <si>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</si>
  <si>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</si>
  <si>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</si>
  <si>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</si>
  <si>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</si>
  <si>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</si>
  <si>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</si>
  <si>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</si>
  <si>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</si>
  <si>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</si>
  <si>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</si>
  <si>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</si>
  <si>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</si>
  <si>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</si>
  <si>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</si>
  <si>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</si>
  <si>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</si>
  <si>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</si>
  <si>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</si>
  <si>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</si>
  <si>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</si>
  <si>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</si>
  <si>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</si>
  <si>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</si>
  <si>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</si>
  <si>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</si>
  <si>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</si>
  <si>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</si>
  <si>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</si>
  <si>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</si>
  <si>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</si>
  <si>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</si>
  <si>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</si>
  <si>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</si>
  <si>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</si>
  <si>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</si>
  <si>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</si>
  <si>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</si>
  <si>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</si>
  <si>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</si>
  <si>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</si>
  <si>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</si>
  <si>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</si>
  <si>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</si>
  <si>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</si>
  <si>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</si>
  <si>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</si>
  <si>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</si>
  <si>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</si>
  <si>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</si>
  <si>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</si>
  <si>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</si>
  <si>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</si>
  <si>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</si>
  <si>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</si>
  <si>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</si>
  <si>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</si>
  <si>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</si>
  <si>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</si>
  <si>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</si>
  <si>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</si>
  <si>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</si>
  <si>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</si>
  <si>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</si>
  <si>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</si>
  <si>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</si>
  <si>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</si>
  <si>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</si>
  <si>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</si>
  <si>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</si>
  <si>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</si>
  <si>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</si>
  <si>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</si>
  <si>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</si>
  <si>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</si>
  <si>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</si>
  <si>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</si>
  <si>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</si>
  <si>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</si>
  <si>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</si>
  <si>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</si>
  <si>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</si>
  <si>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</si>
  <si>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</si>
  <si>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</si>
  <si>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</si>
  <si>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</si>
  <si>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</si>
  <si>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</si>
  <si>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</si>
  <si>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</si>
  <si>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</si>
  <si>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</si>
  <si>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</si>
  <si>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</si>
  <si>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</si>
  <si>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</si>
  <si>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</si>
  <si>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</si>
  <si>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</si>
  <si>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</si>
  <si>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</si>
  <si>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</si>
  <si>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</si>
  <si>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</si>
  <si>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</si>
  <si>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</si>
  <si>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</si>
  <si>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</si>
  <si>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</si>
  <si>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</si>
  <si>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</si>
  <si>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</si>
  <si>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</si>
  <si>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</si>
  <si>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</si>
  <si>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</si>
  <si>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</si>
  <si>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</si>
  <si>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</si>
  <si>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</si>
  <si>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</si>
  <si>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</si>
  <si>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</si>
  <si>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</si>
  <si>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</si>
  <si>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</si>
  <si>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</si>
  <si>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</si>
  <si>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</si>
  <si>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</si>
  <si>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</si>
  <si>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</si>
  <si>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</si>
  <si>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</si>
  <si>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</si>
  <si>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</si>
  <si>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</si>
  <si>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</si>
  <si>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</si>
  <si>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</si>
  <si>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</si>
  <si>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</si>
  <si>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</si>
  <si>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</si>
  <si>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</si>
  <si>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</si>
  <si>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</si>
  <si>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</si>
  <si>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</si>
  <si>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</si>
  <si>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</si>
  <si>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</si>
  <si>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</si>
  <si>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</si>
  <si>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</si>
  <si>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</si>
  <si>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</si>
  <si>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</si>
  <si>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</si>
  <si>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</si>
  <si>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</si>
  <si>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</si>
  <si>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</si>
  <si>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</si>
  <si>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</si>
  <si>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</si>
  <si>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</si>
  <si>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</si>
  <si>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</si>
  <si>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</si>
  <si>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</si>
  <si>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</si>
  <si>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</si>
  <si>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</si>
  <si>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</si>
  <si>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</si>
  <si>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</si>
  <si>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</si>
  <si>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</si>
  <si>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</si>
  <si>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</si>
  <si>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</si>
  <si>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</si>
  <si>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</si>
  <si>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</si>
  <si>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</si>
  <si>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</si>
  <si>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</si>
  <si>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</si>
  <si>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</si>
  <si>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</si>
  <si>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</si>
  <si>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</si>
  <si>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</si>
  <si>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</si>
  <si>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</si>
  <si>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</si>
  <si>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</si>
  <si>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</si>
  <si>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</si>
  <si>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</si>
  <si>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</si>
  <si>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</si>
  <si>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</si>
  <si>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</si>
  <si>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</si>
  <si>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</si>
  <si>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</si>
  <si>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</si>
  <si>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</si>
  <si>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</si>
  <si>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</si>
  <si>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</si>
  <si>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</si>
  <si>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</si>
  <si>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</si>
  <si>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</si>
  <si>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</si>
  <si>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</si>
  <si>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</si>
  <si>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</si>
  <si>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</si>
  <si>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</si>
  <si>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</si>
  <si>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</si>
  <si>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</si>
  <si>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</si>
  <si>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</si>
  <si>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</si>
  <si>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</si>
  <si>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</si>
  <si>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</si>
  <si>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</si>
  <si>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</si>
  <si>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</si>
  <si>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</si>
  <si>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</si>
  <si>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</si>
  <si>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</si>
  <si>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</si>
  <si>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</si>
  <si>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</si>
  <si>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</si>
  <si>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</si>
  <si>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</si>
  <si>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</si>
  <si>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</si>
  <si>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</si>
  <si>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</si>
  <si>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</si>
  <si>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</si>
  <si>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</si>
  <si>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</si>
  <si>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</si>
  <si>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</si>
  <si>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</si>
  <si>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</si>
  <si>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</si>
  <si>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</si>
  <si>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</si>
  <si>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</si>
  <si>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</si>
  <si>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</si>
  <si>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</si>
  <si>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</si>
  <si>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</si>
  <si>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</si>
  <si>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</si>
  <si>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</si>
  <si>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</si>
  <si>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</si>
  <si>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</si>
  <si>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</si>
  <si>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</si>
  <si>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</si>
  <si>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</si>
  <si>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</si>
  <si>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</si>
  <si>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</si>
  <si>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</si>
  <si>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</si>
  <si>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</si>
  <si>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</si>
  <si>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</si>
  <si>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</si>
  <si>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</si>
  <si>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</si>
  <si>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</si>
  <si>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</si>
  <si>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</si>
  <si>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</si>
  <si>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</si>
  <si>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</si>
  <si>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</si>
  <si>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</si>
  <si>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</si>
  <si>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</si>
  <si>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</si>
  <si>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</si>
  <si>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</si>
  <si>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</si>
  <si>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</si>
  <si>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</si>
  <si>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</si>
  <si>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</si>
  <si>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</si>
  <si>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</si>
  <si>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</si>
  <si>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</si>
  <si>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</si>
  <si>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</si>
  <si>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</si>
  <si>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</si>
  <si>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</si>
  <si>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</si>
  <si>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</si>
  <si>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</si>
  <si>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</si>
  <si>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</si>
  <si>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</si>
  <si>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</si>
  <si>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</si>
  <si>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</si>
  <si>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</si>
  <si>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</si>
  <si>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</si>
  <si>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</si>
  <si>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</si>
  <si>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</si>
  <si>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</si>
  <si>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</si>
  <si>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</si>
  <si>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</si>
  <si>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</si>
  <si>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</si>
  <si>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</si>
  <si>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</si>
  <si>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</si>
  <si>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</si>
  <si>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</si>
  <si>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</si>
  <si>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</si>
  <si>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</si>
  <si>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</si>
  <si>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</si>
  <si>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</si>
  <si>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</si>
  <si>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</si>
  <si>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</si>
  <si>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</si>
  <si>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</si>
  <si>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</si>
  <si>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</si>
  <si>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</si>
  <si>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</si>
  <si>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</si>
  <si>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</si>
  <si>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</si>
  <si>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</si>
  <si>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</si>
  <si>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</si>
  <si>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</si>
  <si>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</si>
  <si>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</si>
  <si>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</si>
  <si>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</si>
  <si>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</si>
  <si>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</si>
  <si>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</si>
  <si>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</si>
  <si>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</si>
  <si>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</si>
  <si>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</si>
  <si>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</si>
  <si>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</si>
  <si>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</si>
  <si>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</si>
  <si>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</si>
  <si>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</si>
  <si>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</si>
  <si>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</si>
  <si>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</si>
  <si>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</si>
  <si>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</si>
  <si>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</si>
  <si>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</si>
  <si>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</si>
  <si>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</si>
  <si>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</si>
  <si>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</si>
  <si>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</si>
  <si>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</si>
  <si>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</si>
  <si>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</si>
  <si>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</si>
  <si>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</si>
  <si>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</si>
  <si>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</si>
  <si>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</si>
  <si>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</si>
  <si>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</si>
  <si>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</si>
  <si>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</si>
  <si>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</si>
  <si>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</si>
  <si>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</si>
  <si>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</si>
  <si>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</si>
  <si>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</si>
  <si>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</si>
  <si>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</si>
  <si>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</si>
  <si>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</si>
  <si>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</si>
  <si>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</si>
  <si>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</si>
  <si>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</si>
  <si>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</si>
  <si>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</si>
  <si>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</si>
  <si>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</si>
  <si>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</si>
  <si>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</si>
  <si>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</si>
  <si>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</si>
  <si>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</si>
  <si>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</si>
  <si>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</si>
  <si>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</si>
  <si>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</si>
  <si>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</si>
  <si>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</si>
  <si>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</si>
  <si>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</si>
  <si>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</si>
  <si>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</si>
  <si>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</si>
  <si>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</si>
  <si>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</si>
  <si>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</si>
  <si>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</si>
  <si>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</si>
  <si>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</si>
  <si>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</si>
  <si>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</si>
  <si>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</si>
  <si>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</si>
  <si>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</si>
  <si>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</si>
  <si>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</si>
  <si>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</si>
  <si>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</si>
  <si>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</si>
  <si>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</si>
  <si>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</si>
  <si>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</si>
  <si>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</si>
  <si>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</si>
  <si>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</si>
  <si>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</si>
  <si>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</si>
  <si>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</si>
  <si>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</si>
  <si>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</si>
  <si>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</si>
  <si>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</si>
  <si>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</si>
  <si>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</si>
  <si>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</si>
  <si>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</si>
  <si>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</si>
  <si>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</si>
  <si>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</si>
  <si>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</si>
  <si>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</si>
  <si>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</si>
  <si>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</si>
  <si>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</si>
  <si>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</si>
  <si>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</si>
  <si>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</si>
  <si>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</si>
  <si>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</si>
  <si>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</si>
  <si>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</si>
  <si>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</si>
  <si>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</si>
  <si>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</si>
  <si>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</si>
  <si>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</si>
  <si>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</si>
  <si>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</si>
  <si>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</si>
  <si>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</si>
  <si>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</si>
  <si>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</si>
  <si>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</si>
  <si>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</si>
  <si>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</si>
  <si>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</si>
  <si>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</si>
  <si>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</si>
  <si>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</si>
  <si>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</si>
  <si>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</si>
  <si>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</si>
  <si>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</si>
  <si>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</si>
  <si>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</si>
  <si>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</si>
  <si>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</si>
  <si>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</si>
  <si>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</si>
  <si>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</si>
  <si>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</si>
  <si>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</si>
  <si>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</si>
  <si>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</si>
  <si>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</si>
  <si>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</si>
  <si>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</si>
  <si>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</si>
  <si>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</si>
  <si>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</si>
  <si>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</si>
  <si>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</si>
  <si>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</si>
  <si>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</si>
  <si>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</si>
  <si>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</si>
  <si>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</si>
  <si>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</si>
  <si>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</si>
  <si>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</si>
  <si>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</si>
  <si>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</si>
  <si>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</si>
  <si>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</si>
  <si>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</si>
  <si>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</si>
  <si>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</si>
  <si>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</si>
  <si>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</si>
  <si>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</si>
  <si>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</si>
  <si>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</si>
  <si>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</si>
  <si>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</si>
  <si>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</si>
  <si>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</si>
  <si>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</si>
  <si>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</si>
  <si>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</si>
  <si>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</si>
  <si>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</si>
  <si>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</si>
  <si>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</si>
  <si>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</si>
  <si>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</si>
  <si>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</si>
  <si>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</si>
  <si>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</si>
  <si>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</si>
  <si>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</si>
  <si>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</si>
  <si>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</si>
  <si>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</si>
  <si>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</si>
  <si>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</si>
  <si>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</si>
  <si>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</si>
  <si>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</si>
  <si>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</si>
  <si>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</si>
  <si>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</si>
  <si>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</si>
  <si>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</si>
  <si>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</si>
  <si>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</si>
  <si>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</si>
  <si>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</si>
  <si>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</si>
  <si>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</si>
  <si>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</si>
  <si>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</si>
  <si>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</si>
  <si>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</si>
  <si>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</si>
  <si>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</si>
  <si>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</si>
  <si>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</si>
  <si>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</si>
  <si>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</si>
  <si>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</si>
  <si>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</si>
  <si>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</si>
  <si>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</si>
  <si>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</si>
  <si>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</si>
  <si>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</si>
  <si>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</si>
  <si>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</si>
  <si>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</si>
  <si>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</si>
  <si>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</si>
  <si>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</si>
  <si>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</si>
  <si>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</si>
  <si>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</si>
  <si>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</si>
  <si>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</si>
  <si>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</si>
  <si>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</si>
  <si>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</si>
  <si>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</si>
  <si>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</si>
  <si>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</si>
  <si>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</si>
  <si>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</si>
  <si>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</si>
  <si>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</si>
  <si>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</si>
  <si>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</si>
  <si>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</si>
  <si>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</si>
  <si>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</si>
  <si>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</si>
  <si>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</si>
  <si>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</si>
  <si>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</si>
  <si>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</si>
  <si>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</si>
  <si>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</si>
  <si>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</si>
  <si>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</si>
  <si>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</si>
  <si>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</si>
  <si>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</si>
  <si>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</si>
  <si>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</si>
  <si>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</si>
  <si>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</si>
  <si>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</si>
  <si>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</si>
  <si>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</si>
  <si>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</si>
  <si>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</si>
  <si>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</si>
  <si>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</si>
  <si>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</si>
  <si>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</si>
  <si>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</si>
  <si>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</si>
  <si>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</si>
  <si>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</si>
  <si>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</si>
  <si>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</si>
  <si>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</si>
  <si>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</si>
  <si>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</si>
  <si>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</si>
  <si>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</si>
  <si>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</si>
  <si>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</si>
  <si>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</si>
  <si>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</si>
  <si>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</si>
  <si>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</si>
  <si>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</si>
  <si>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</si>
  <si>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</si>
  <si>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</si>
  <si>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</si>
  <si>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</si>
  <si>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</si>
  <si>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</si>
  <si>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</si>
  <si>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</si>
  <si>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</si>
  <si>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</si>
  <si>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</si>
  <si>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</si>
  <si>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</si>
  <si>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</si>
  <si>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</si>
  <si>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</si>
  <si>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</si>
  <si>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</si>
  <si>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</si>
  <si>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</si>
  <si>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</si>
  <si>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</si>
  <si>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</si>
  <si>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</si>
  <si>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</si>
  <si>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</si>
  <si>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</si>
  <si>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</si>
  <si>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</si>
  <si>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</si>
  <si>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</si>
  <si>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</si>
  <si>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</si>
  <si>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</si>
  <si>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</si>
  <si>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</si>
  <si>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</si>
  <si>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</si>
  <si>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</si>
  <si>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</si>
  <si>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</si>
  <si>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</si>
  <si>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</si>
  <si>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</si>
  <si>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</si>
  <si>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</si>
  <si>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</si>
  <si>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</si>
  <si>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</si>
  <si>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</si>
  <si>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</si>
  <si>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</si>
  <si>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</si>
  <si>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</si>
  <si>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</si>
  <si>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</si>
  <si>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</si>
  <si>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</si>
  <si>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</si>
  <si>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</si>
  <si>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</si>
  <si>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</si>
  <si>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</si>
  <si>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</si>
  <si>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</si>
  <si>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</si>
  <si>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</si>
  <si>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</si>
  <si>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</si>
  <si>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</si>
  <si>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</si>
  <si>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</si>
  <si>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</si>
  <si>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</si>
  <si>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</si>
  <si>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</si>
  <si>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</si>
  <si>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</si>
  <si>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</si>
  <si>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</si>
  <si>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</si>
  <si>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</si>
  <si>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</si>
  <si>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</si>
  <si>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</si>
  <si>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</si>
  <si>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</si>
  <si>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</si>
  <si>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</si>
  <si>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</si>
  <si>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</si>
  <si>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</si>
  <si>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</si>
  <si>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</si>
  <si>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</si>
  <si>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</si>
  <si>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</si>
  <si>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</si>
  <si>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</si>
  <si>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</si>
  <si>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</si>
  <si>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</si>
  <si>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</si>
  <si>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</si>
  <si>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</si>
  <si>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</si>
  <si>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</si>
  <si>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</si>
  <si>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</si>
  <si>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</si>
  <si>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</si>
  <si>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</si>
  <si>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</si>
  <si>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</si>
  <si>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</si>
  <si>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</si>
  <si>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</si>
  <si>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</si>
  <si>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</si>
  <si>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</si>
  <si>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</si>
  <si>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</si>
  <si>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</si>
  <si>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</si>
  <si>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</si>
  <si>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</si>
  <si>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</si>
  <si>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</si>
  <si>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</si>
  <si>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</si>
  <si>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</si>
  <si>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</si>
  <si>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</si>
  <si>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</si>
  <si>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</si>
  <si>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</si>
  <si>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</si>
  <si>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</si>
  <si>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</si>
  <si>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</si>
  <si>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</si>
  <si>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</si>
  <si>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</si>
  <si>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</si>
  <si>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</si>
  <si>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</si>
  <si>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</si>
  <si>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</si>
  <si>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</si>
  <si>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</si>
  <si>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</si>
  <si>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</si>
  <si>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</si>
  <si>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</si>
  <si>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</si>
  <si>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</si>
  <si>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</si>
  <si>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</si>
  <si>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</si>
  <si>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</si>
  <si>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</si>
  <si>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</si>
  <si>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</si>
  <si>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</si>
  <si>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</si>
  <si>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</si>
  <si>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</si>
  <si>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</si>
  <si>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</si>
  <si>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</si>
  <si>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</si>
  <si>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</si>
  <si>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</si>
  <si>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</si>
  <si>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</si>
  <si>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</si>
  <si>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</si>
  <si>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</si>
  <si>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</si>
  <si>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</si>
  <si>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</si>
  <si>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</si>
  <si>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</si>
  <si>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</si>
  <si>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</si>
  <si>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</si>
  <si>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</si>
  <si>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</si>
  <si>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</si>
  <si>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</si>
  <si>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</si>
  <si>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</si>
  <si>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</si>
  <si>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</si>
  <si>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</si>
  <si>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</si>
  <si>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</si>
  <si>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</si>
  <si>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</si>
  <si>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</si>
  <si>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</si>
  <si>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</si>
  <si>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</si>
  <si>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</si>
  <si>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</si>
  <si>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</si>
  <si>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</si>
  <si>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</si>
  <si>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</si>
  <si>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</si>
  <si>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</si>
  <si>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</si>
  <si>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</si>
  <si>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</si>
  <si>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</si>
  <si>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</si>
  <si>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</si>
  <si>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</si>
  <si>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</si>
  <si>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</si>
  <si>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</si>
  <si>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</si>
  <si>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</si>
  <si>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</si>
  <si>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</si>
  <si>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</si>
  <si>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</si>
  <si>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</si>
  <si>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</si>
  <si>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</si>
  <si>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</si>
  <si>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</si>
  <si>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</si>
  <si>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</si>
  <si>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</si>
  <si>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</si>
  <si>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</si>
  <si>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</si>
  <si>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</si>
  <si>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</si>
  <si>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</si>
  <si>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</si>
  <si>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</si>
  <si>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</si>
  <si>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</si>
  <si>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</si>
  <si>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</si>
  <si>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</si>
  <si>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</si>
  <si>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</si>
  <si>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</si>
  <si>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</si>
  <si>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</si>
  <si>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</si>
  <si>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</si>
  <si>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</si>
  <si>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</si>
  <si>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</si>
  <si>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</si>
  <si>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</si>
  <si>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</si>
  <si>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</si>
  <si>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</si>
  <si>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</si>
  <si>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</si>
  <si>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</si>
  <si>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</si>
  <si>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</si>
  <si>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</si>
  <si>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</si>
  <si>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</si>
  <si>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</si>
  <si>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</si>
  <si>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</si>
  <si>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</si>
  <si>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</si>
  <si>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</si>
  <si>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</si>
  <si>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</si>
  <si>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</si>
  <si>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</si>
  <si>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</si>
  <si>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</si>
  <si>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</si>
  <si>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</si>
  <si>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</si>
  <si>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</si>
  <si>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</si>
  <si>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</si>
  <si>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</si>
  <si>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</si>
  <si>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</si>
  <si>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</si>
  <si>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</si>
  <si>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</si>
  <si>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</si>
  <si>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</si>
  <si>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</si>
  <si>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</si>
  <si>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</si>
  <si>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</si>
  <si>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</si>
  <si>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</si>
  <si>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</si>
  <si>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</si>
  <si>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</si>
  <si>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</si>
  <si>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</si>
  <si>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</si>
  <si>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</si>
  <si>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</si>
  <si>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</si>
  <si>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</si>
  <si>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</si>
  <si>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</si>
  <si>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</si>
  <si>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</si>
  <si>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</si>
  <si>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</si>
  <si>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</si>
  <si>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</si>
  <si>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</si>
  <si>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</si>
  <si>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</si>
  <si>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</si>
  <si>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</si>
  <si>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</si>
  <si>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</si>
  <si>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</si>
  <si>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</si>
  <si>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</si>
  <si>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</si>
  <si>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</si>
  <si>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</si>
  <si>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</si>
  <si>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</si>
  <si>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</si>
  <si>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</si>
  <si>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</si>
  <si>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</si>
  <si>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</si>
  <si>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</si>
  <si>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</si>
  <si>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</si>
  <si>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</si>
  <si>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</si>
  <si>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</si>
  <si>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</si>
  <si>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</si>
  <si>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</si>
  <si>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</si>
  <si>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</si>
  <si>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</si>
  <si>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</si>
  <si>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</si>
  <si>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</si>
  <si>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</si>
  <si>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</si>
  <si>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</si>
  <si>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</si>
  <si>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</si>
  <si>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</si>
  <si>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</si>
  <si>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</si>
  <si>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</si>
  <si>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</si>
  <si>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</si>
  <si>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</si>
  <si>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</si>
  <si>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</si>
  <si>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</si>
  <si>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</si>
  <si>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</si>
  <si>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</si>
  <si>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</si>
  <si>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</si>
  <si>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</si>
  <si>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</si>
  <si>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</si>
  <si>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</si>
  <si>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</si>
  <si>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</si>
  <si>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</si>
  <si>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</si>
  <si>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</si>
  <si>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</si>
  <si>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</si>
  <si>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</si>
  <si>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</si>
  <si>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</si>
  <si>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</si>
  <si>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</si>
  <si>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</si>
  <si>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</si>
  <si>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</si>
  <si>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</si>
  <si>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</si>
  <si>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</si>
  <si>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</si>
  <si>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</si>
  <si>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</si>
  <si>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</si>
  <si>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</si>
  <si>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</si>
  <si>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</si>
  <si>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</si>
  <si>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</si>
  <si>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</si>
  <si>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</si>
  <si>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</si>
  <si>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</si>
  <si>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</si>
  <si>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</si>
  <si>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</si>
  <si>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</si>
  <si>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</si>
  <si>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</si>
  <si>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</si>
  <si>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</si>
  <si>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</si>
  <si>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</si>
  <si>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</si>
  <si>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</si>
  <si>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</si>
  <si>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</si>
  <si>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</si>
  <si>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</si>
  <si>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</si>
  <si>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</si>
  <si>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</si>
  <si>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</si>
  <si>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</si>
  <si>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</si>
  <si>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</si>
  <si>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</si>
  <si>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</si>
  <si>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</si>
  <si>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</si>
  <si>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</si>
  <si>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</si>
  <si>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</si>
  <si>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</si>
  <si>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</si>
  <si>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</si>
  <si>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</si>
  <si>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</si>
  <si>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</si>
  <si>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</si>
  <si>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</si>
  <si>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</si>
  <si>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</si>
  <si>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</si>
  <si>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</si>
  <si>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</si>
  <si>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</si>
  <si>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</si>
  <si>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</si>
  <si>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</si>
  <si>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</si>
  <si>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</si>
  <si>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</si>
  <si>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</si>
  <si>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</si>
  <si>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</si>
  <si>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</si>
  <si>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</si>
  <si>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</si>
  <si>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</si>
  <si>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</si>
  <si>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</si>
  <si>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</si>
  <si>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</si>
  <si>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</si>
  <si>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</si>
  <si>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</si>
  <si>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</si>
  <si>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</si>
  <si>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</si>
  <si>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</si>
  <si>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</si>
  <si>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</si>
  <si>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</si>
  <si>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</si>
  <si>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</si>
  <si>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</si>
  <si>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</si>
  <si>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</si>
  <si>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</si>
  <si>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</si>
  <si>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</si>
  <si>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</si>
  <si>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</si>
  <si>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</si>
  <si>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</si>
  <si>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</si>
  <si>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</si>
  <si>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</si>
  <si>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</si>
  <si>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</si>
  <si>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</si>
  <si>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</si>
  <si>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</si>
  <si>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</si>
  <si>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</si>
  <si>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</si>
  <si>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</si>
  <si>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</si>
  <si>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</si>
  <si>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</si>
  <si>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</si>
  <si>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</si>
  <si>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</si>
  <si>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</si>
  <si>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</si>
  <si>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</si>
  <si>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</si>
  <si>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</si>
  <si>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</si>
  <si>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</si>
  <si>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</si>
  <si>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</si>
  <si>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</si>
  <si>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</si>
  <si>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</si>
  <si>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</si>
  <si>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</si>
  <si>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</si>
  <si>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</si>
  <si>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</si>
  <si>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</si>
  <si>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</si>
  <si>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</si>
  <si>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</si>
  <si>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</si>
  <si>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</si>
  <si>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</si>
  <si>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</si>
  <si>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</si>
  <si>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</si>
  <si>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</si>
  <si>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</si>
  <si>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</si>
  <si>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</si>
  <si>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</si>
  <si>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</si>
  <si>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</si>
  <si>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</si>
  <si>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</si>
  <si>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</si>
  <si>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</si>
  <si>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</si>
  <si>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</si>
  <si>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</si>
  <si>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</si>
  <si>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</si>
  <si>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</si>
  <si>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</si>
  <si>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</si>
  <si>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</si>
  <si>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</si>
  <si>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</si>
  <si>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</si>
  <si>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</si>
  <si>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</si>
  <si>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</si>
  <si>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</si>
  <si>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</si>
  <si>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</si>
  <si>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</si>
  <si>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</si>
  <si>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</si>
  <si>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</si>
  <si>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</si>
  <si>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</si>
  <si>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</si>
  <si>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</si>
  <si>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</si>
  <si>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</si>
  <si>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</si>
  <si>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</si>
  <si>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</si>
  <si>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</si>
  <si>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</si>
  <si>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</si>
  <si>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</si>
  <si>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</si>
  <si>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</si>
  <si>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</si>
  <si>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</si>
  <si>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</si>
  <si>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</si>
  <si>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</si>
  <si>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</si>
  <si>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</si>
  <si>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</si>
  <si>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</si>
  <si>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</si>
  <si>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</si>
  <si>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</si>
  <si>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</si>
  <si>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</si>
  <si>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</si>
  <si>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</si>
  <si>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</si>
  <si>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</si>
  <si>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</si>
  <si>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</si>
  <si>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</si>
  <si>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</si>
  <si>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</si>
  <si>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</si>
  <si>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</si>
  <si>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</si>
  <si>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</si>
  <si>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</si>
  <si>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</si>
  <si>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</si>
  <si>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</si>
  <si>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</si>
  <si>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</si>
  <si>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</si>
  <si>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</si>
  <si>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</si>
  <si>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</si>
  <si>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</si>
  <si>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</si>
  <si>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</si>
  <si>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</si>
  <si>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</si>
  <si>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</si>
  <si>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</si>
  <si>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</si>
  <si>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</si>
  <si>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</si>
  <si>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</si>
  <si>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</si>
  <si>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</si>
  <si>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</si>
  <si>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</si>
  <si>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</si>
  <si>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</si>
  <si>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</si>
  <si>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</si>
  <si>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</si>
  <si>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</si>
  <si>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</si>
  <si>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</si>
  <si>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</si>
  <si>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</si>
  <si>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</si>
  <si>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</si>
  <si>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</si>
  <si>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</si>
  <si>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</si>
  <si>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</si>
  <si>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</si>
  <si>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</si>
  <si>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</si>
  <si>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</si>
  <si>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</si>
  <si>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</si>
  <si>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</si>
  <si>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</si>
  <si>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</si>
  <si>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</si>
  <si>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</si>
  <si>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</si>
  <si>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</si>
  <si>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</si>
  <si>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</si>
  <si>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</si>
  <si>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</si>
  <si>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</si>
  <si>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</si>
  <si>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</si>
  <si>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</si>
  <si>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</si>
  <si>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</si>
  <si>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</si>
  <si>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</si>
  <si>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</si>
  <si>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</si>
  <si>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</si>
  <si>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</si>
  <si>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</si>
  <si>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</si>
  <si>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</si>
  <si>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</si>
  <si>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</si>
  <si>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</si>
  <si>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</si>
  <si>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</si>
  <si>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</si>
  <si>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</si>
  <si>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</si>
  <si>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</si>
  <si>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</si>
  <si>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</si>
  <si>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</si>
  <si>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</si>
  <si>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</si>
  <si>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</si>
  <si>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</si>
  <si>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</si>
  <si>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</si>
  <si>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</si>
  <si>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</si>
  <si>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</si>
  <si>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</si>
  <si>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</si>
  <si>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</si>
  <si>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</si>
  <si>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</si>
  <si>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</si>
  <si>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</si>
  <si>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</si>
  <si>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</si>
  <si>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</si>
  <si>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</si>
  <si>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</si>
  <si>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</si>
  <si>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</si>
  <si>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</si>
  <si>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</si>
  <si>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</si>
  <si>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</si>
  <si>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</si>
  <si>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</si>
  <si>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</si>
  <si>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</si>
  <si>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</si>
  <si>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</si>
  <si>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</si>
  <si>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</si>
  <si>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</si>
  <si>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</si>
  <si>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</si>
  <si>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</si>
  <si>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</si>
  <si>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</si>
  <si>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</si>
  <si>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</si>
  <si>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</si>
  <si>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</si>
  <si>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</si>
  <si>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</si>
  <si>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</si>
  <si>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</si>
  <si>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</si>
  <si>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</si>
  <si>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</si>
  <si>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</si>
  <si>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</si>
  <si>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</si>
  <si>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</si>
  <si>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</si>
  <si>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</si>
  <si>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</si>
  <si>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</si>
  <si>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</si>
  <si>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</si>
  <si>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</si>
  <si>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</si>
  <si>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</si>
  <si>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</si>
  <si>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</si>
  <si>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</si>
  <si>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</si>
  <si>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</si>
  <si>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</si>
  <si>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</si>
  <si>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</si>
  <si>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</si>
  <si>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</si>
  <si>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</si>
  <si>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</si>
  <si>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</si>
  <si>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</si>
  <si>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</si>
  <si>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</si>
  <si>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</si>
  <si>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</si>
  <si>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</si>
  <si>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</si>
  <si>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</si>
  <si>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</si>
  <si>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</si>
  <si>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</si>
  <si>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</si>
  <si>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</si>
  <si>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</si>
  <si>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</si>
  <si>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</si>
  <si>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</si>
  <si>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</si>
  <si>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</si>
  <si>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</si>
  <si>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</si>
  <si>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</si>
  <si>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</si>
  <si>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</si>
  <si>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</si>
  <si>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</si>
  <si>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</si>
  <si>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</si>
  <si>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</si>
  <si>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</si>
  <si>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</si>
  <si>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</si>
  <si>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</si>
  <si>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</si>
  <si>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</si>
  <si>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</si>
  <si>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</si>
  <si>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</si>
  <si>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</si>
  <si>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</si>
  <si>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</si>
  <si>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</si>
  <si>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</si>
  <si>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</si>
  <si>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</si>
  <si>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</si>
  <si>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</si>
  <si>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</si>
  <si>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</si>
  <si>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</si>
  <si>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</si>
  <si>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</si>
  <si>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</si>
  <si>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</si>
  <si>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</si>
  <si>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</si>
  <si>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</si>
  <si>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</si>
  <si>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</si>
  <si>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</si>
  <si>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</si>
  <si>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</si>
  <si>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</si>
  <si>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</si>
  <si>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</si>
  <si>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</si>
  <si>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</si>
  <si>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</si>
  <si>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</si>
  <si>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</si>
  <si>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</si>
  <si>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</si>
  <si>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</si>
  <si>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</si>
  <si>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</si>
  <si>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</si>
  <si>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</si>
  <si>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</si>
  <si>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</si>
  <si>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</si>
  <si>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</si>
  <si>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</si>
  <si>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</si>
  <si>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</si>
  <si>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</si>
  <si>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</si>
  <si>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</si>
  <si>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</si>
  <si>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</si>
  <si>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</si>
  <si>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</si>
  <si>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</si>
  <si>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</si>
  <si>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</si>
  <si>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</si>
  <si>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</si>
  <si>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</si>
  <si>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</si>
  <si>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</si>
  <si>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</si>
  <si>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</si>
  <si>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</si>
  <si>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</si>
  <si>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</si>
  <si>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</si>
  <si>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</si>
  <si>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</si>
  <si>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</si>
  <si>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</si>
  <si>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</si>
  <si>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</si>
  <si>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</si>
  <si>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</si>
  <si>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</si>
  <si>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</si>
  <si>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</si>
  <si>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</si>
  <si>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</si>
  <si>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</si>
  <si>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</si>
  <si>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</si>
  <si>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</si>
  <si>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</si>
  <si>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</si>
  <si>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</si>
  <si>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</si>
  <si>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</si>
  <si>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</si>
  <si>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</si>
  <si>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</si>
  <si>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</si>
  <si>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</si>
  <si>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</si>
  <si>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</si>
  <si>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</si>
  <si>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</si>
  <si>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</si>
  <si>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</si>
  <si>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</si>
  <si>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</si>
  <si>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</si>
  <si>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</si>
  <si>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</si>
  <si>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</si>
  <si>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</si>
  <si>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</si>
  <si>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</si>
  <si>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</si>
  <si>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</si>
  <si>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</si>
  <si>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</si>
  <si>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</si>
  <si>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</si>
  <si>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</si>
  <si>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</si>
  <si>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</si>
  <si>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</si>
  <si>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</si>
  <si>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</si>
  <si>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</si>
  <si>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</si>
  <si>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</si>
  <si>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</si>
  <si>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</si>
  <si>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</si>
  <si>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</si>
  <si>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</si>
  <si>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</si>
  <si>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</si>
  <si>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</si>
  <si>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</si>
  <si>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</si>
  <si>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</si>
  <si>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</si>
  <si>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</si>
  <si>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</si>
  <si>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</si>
  <si>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</si>
  <si>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</si>
  <si>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</si>
  <si>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</si>
  <si>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</si>
  <si>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</si>
  <si>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</si>
  <si>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</si>
  <si>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</si>
  <si>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</si>
  <si>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</si>
  <si>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</si>
  <si>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</si>
  <si>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</si>
  <si>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</si>
  <si>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</si>
  <si>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</si>
  <si>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</si>
  <si>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</si>
  <si>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</si>
  <si>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</si>
  <si>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</si>
  <si>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</si>
  <si>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</si>
  <si>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</si>
  <si>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</si>
  <si>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</si>
  <si>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</si>
  <si>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</si>
  <si>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</si>
  <si>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</si>
  <si>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</si>
  <si>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</si>
  <si>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</si>
  <si>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</si>
  <si>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</si>
  <si>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</si>
  <si>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</si>
  <si>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</si>
  <si>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</si>
  <si>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</si>
  <si>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</si>
  <si>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</si>
  <si>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</si>
  <si>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</si>
  <si>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</si>
  <si>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</si>
  <si>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</si>
  <si>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</si>
  <si>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</si>
  <si>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</si>
  <si>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</si>
  <si>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</si>
  <si>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</si>
  <si>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</si>
  <si>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</si>
  <si>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</si>
  <si>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</si>
  <si>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</si>
  <si>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</si>
  <si>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</si>
  <si>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</si>
  <si>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</si>
  <si>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</si>
  <si>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</si>
  <si>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</si>
  <si>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</si>
  <si>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</si>
  <si>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</si>
  <si>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</si>
  <si>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</si>
  <si>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</si>
  <si>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</si>
  <si>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</si>
  <si>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</si>
  <si>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</si>
  <si>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</si>
  <si>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</si>
  <si>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</si>
  <si>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</si>
  <si>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</si>
  <si>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</si>
  <si>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</si>
  <si>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</si>
  <si>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</si>
  <si>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</si>
  <si>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</si>
  <si>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</si>
  <si>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</si>
  <si>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</si>
  <si>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</si>
  <si>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</si>
  <si>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</si>
  <si>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</si>
  <si>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</si>
  <si>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</si>
  <si>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</si>
  <si>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</si>
  <si>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</si>
  <si>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</si>
  <si>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</si>
  <si>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</si>
  <si>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</si>
  <si>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</si>
  <si>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</si>
  <si>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</si>
  <si>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</si>
  <si>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</si>
  <si>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</si>
  <si>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</si>
  <si>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</si>
  <si>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</si>
  <si>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</si>
  <si>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</si>
  <si>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</si>
  <si>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</si>
  <si>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</si>
  <si>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</si>
  <si>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</si>
  <si>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</si>
  <si>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</si>
  <si>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</si>
  <si>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</si>
  <si>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</si>
  <si>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</si>
  <si>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</si>
  <si>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</si>
  <si>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</si>
  <si>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</si>
  <si>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</si>
  <si>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</si>
  <si>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</si>
  <si>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</si>
  <si>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</si>
  <si>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</si>
  <si>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</si>
  <si>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</si>
  <si>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</si>
  <si>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</si>
  <si>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</si>
  <si>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</si>
  <si>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</si>
  <si>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</si>
  <si>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</si>
  <si>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</si>
  <si>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</si>
  <si>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</si>
  <si>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</si>
  <si>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</si>
  <si>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</si>
  <si>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</si>
  <si>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</si>
  <si>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</si>
  <si>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</si>
  <si>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</si>
  <si>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</si>
  <si>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</si>
  <si>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</si>
  <si>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</si>
  <si>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</si>
  <si>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</si>
  <si>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</si>
  <si>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</si>
  <si>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</si>
  <si>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</si>
  <si>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</si>
  <si>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</si>
  <si>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</si>
  <si>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</si>
  <si>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</si>
  <si>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</si>
  <si>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</si>
  <si>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</si>
  <si>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</si>
  <si>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</si>
  <si>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</si>
  <si>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</si>
  <si>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</si>
  <si>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</si>
  <si>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</si>
  <si>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</si>
  <si>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</si>
  <si>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</si>
  <si>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</si>
  <si>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</si>
  <si>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</si>
  <si>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</si>
  <si>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</si>
  <si>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</si>
  <si>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</si>
  <si>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</si>
  <si>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</si>
  <si>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</si>
  <si>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</si>
  <si>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</si>
  <si>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</si>
  <si>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</si>
  <si>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</si>
  <si>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</si>
  <si>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</si>
  <si>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</si>
  <si>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</si>
  <si>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</si>
  <si>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</si>
  <si>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</si>
  <si>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</si>
  <si>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</si>
  <si>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</si>
  <si>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</si>
  <si>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</si>
  <si>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</si>
  <si>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</si>
  <si>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</si>
  <si>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</si>
  <si>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</si>
  <si>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</si>
  <si>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</si>
  <si>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</si>
  <si>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</si>
  <si>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</si>
  <si>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</si>
  <si>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</si>
  <si>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</si>
  <si>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</si>
  <si>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</si>
  <si>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</si>
  <si>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</si>
  <si>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</si>
  <si>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</si>
  <si>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</si>
  <si>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</si>
  <si>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</si>
  <si>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</si>
  <si>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</si>
  <si>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</si>
  <si>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</si>
  <si>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</si>
  <si>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</si>
  <si>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</si>
  <si>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</si>
  <si>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</si>
  <si>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</si>
  <si>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</si>
  <si>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</si>
  <si>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</si>
  <si>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</si>
  <si>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</si>
  <si>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</si>
  <si>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</si>
  <si>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</si>
  <si>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</si>
  <si>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</si>
  <si>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</si>
  <si>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</si>
  <si>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</si>
  <si>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</si>
  <si>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</si>
  <si>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</si>
  <si>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</si>
  <si>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</si>
  <si>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</si>
  <si>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</si>
  <si>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</si>
  <si>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</si>
  <si>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</si>
  <si>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</si>
  <si>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</si>
  <si>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</si>
  <si>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</si>
  <si>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</si>
  <si>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</si>
  <si>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</si>
  <si>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</si>
  <si>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</si>
  <si>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</si>
  <si>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</si>
  <si>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</si>
  <si>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</si>
  <si>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</si>
  <si>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</si>
  <si>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</si>
  <si>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</si>
  <si>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</si>
  <si>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</si>
  <si>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</si>
  <si>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</si>
  <si>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</si>
  <si>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</si>
  <si>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</si>
  <si>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</si>
  <si>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</si>
  <si>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</si>
  <si>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</si>
  <si>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</si>
  <si>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</si>
  <si>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</si>
  <si>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</si>
  <si>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</si>
  <si>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</si>
  <si>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</si>
  <si>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</si>
  <si>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</si>
  <si>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</si>
  <si>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</si>
  <si>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</si>
  <si>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</si>
  <si>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</si>
  <si>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</si>
  <si>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</si>
  <si>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</si>
  <si>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</si>
  <si>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</si>
  <si>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</si>
  <si>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</si>
  <si>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</si>
  <si>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</si>
  <si>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</si>
  <si>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</si>
  <si>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</si>
  <si>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</si>
  <si>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</si>
  <si>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</si>
  <si>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</si>
  <si>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</si>
  <si>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</si>
  <si>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</si>
  <si>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</si>
  <si>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</si>
  <si>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</si>
  <si>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</si>
  <si>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</si>
  <si>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</si>
  <si>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</si>
  <si>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</si>
  <si>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</si>
  <si>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</si>
  <si>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</si>
  <si>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</si>
  <si>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</si>
  <si>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</si>
  <si>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</si>
  <si>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</si>
  <si>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</si>
  <si>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</si>
  <si>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</si>
  <si>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</si>
  <si>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</si>
  <si>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</si>
  <si>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</si>
  <si>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</si>
  <si>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</si>
  <si>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</si>
  <si>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</si>
  <si>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</si>
  <si>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</si>
  <si>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</si>
  <si>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</si>
  <si>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</si>
  <si>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</si>
  <si>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</si>
  <si>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</si>
  <si>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</si>
  <si>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</si>
  <si>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</si>
  <si>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</si>
  <si>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</si>
  <si>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</si>
  <si>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</si>
  <si>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</si>
  <si>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</si>
  <si>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</si>
  <si>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</si>
  <si>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</si>
  <si>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</si>
  <si>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</si>
  <si>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</si>
  <si>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</si>
  <si>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</si>
  <si>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</si>
  <si>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</si>
  <si>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</si>
  <si>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</si>
  <si>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</si>
  <si>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</si>
  <si>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</si>
  <si>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</si>
  <si>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</si>
  <si>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</si>
  <si>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</si>
  <si>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</si>
  <si>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</si>
  <si>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</si>
  <si>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</si>
  <si>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</si>
  <si>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</si>
  <si>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</si>
  <si>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</si>
  <si>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</si>
  <si>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</si>
  <si>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</si>
  <si>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</si>
  <si>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</si>
  <si>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</si>
  <si>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</si>
  <si>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</si>
  <si>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</si>
  <si>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</si>
  <si>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</si>
  <si>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</si>
  <si>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</si>
  <si>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</si>
  <si>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</si>
  <si>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</si>
  <si>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</si>
  <si>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</si>
  <si>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</si>
  <si>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</si>
  <si>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</si>
  <si>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</si>
  <si>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</si>
  <si>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</si>
  <si>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</si>
  <si>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</si>
  <si>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</si>
  <si>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</si>
  <si>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</si>
  <si>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</si>
  <si>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</si>
  <si>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</si>
  <si>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</si>
  <si>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</si>
  <si>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</si>
  <si>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</si>
  <si>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</si>
  <si>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</si>
  <si>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</si>
  <si>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</si>
  <si>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</si>
  <si>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</si>
  <si>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</si>
  <si>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</si>
  <si>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</si>
  <si>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</si>
  <si>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</si>
  <si>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</si>
  <si>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</si>
  <si>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</si>
  <si>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</si>
  <si>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</si>
  <si>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</si>
  <si>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</si>
  <si>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</si>
  <si>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</si>
  <si>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</si>
  <si>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</si>
  <si>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</si>
  <si>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</si>
  <si>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</si>
  <si>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</si>
  <si>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</si>
  <si>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</si>
  <si>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</si>
  <si>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</si>
  <si>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</si>
  <si>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</si>
  <si>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</si>
  <si>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</si>
  <si>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</si>
  <si>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</si>
  <si>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</si>
  <si>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</si>
  <si>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</si>
  <si>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</si>
  <si>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</si>
  <si>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</si>
  <si>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</si>
  <si>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</si>
  <si>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</si>
  <si>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</si>
  <si>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</si>
  <si>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</si>
  <si>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</si>
  <si>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</si>
  <si>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</si>
  <si>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</si>
  <si>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</si>
  <si>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</si>
  <si>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</si>
  <si>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</si>
  <si>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</si>
  <si>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</si>
  <si>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</si>
  <si>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</si>
  <si>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</si>
  <si>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</si>
  <si>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</si>
  <si>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</si>
  <si>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</si>
  <si>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</si>
  <si>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</si>
  <si>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</si>
  <si>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</si>
  <si>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</si>
  <si>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</si>
  <si>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</si>
  <si>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</si>
  <si>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</si>
  <si>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</si>
  <si>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</si>
  <si>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</si>
  <si>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</si>
  <si>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</si>
  <si>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</si>
  <si>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</si>
  <si>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</si>
  <si>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</si>
  <si>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</si>
  <si>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</si>
  <si>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</si>
  <si>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</si>
  <si>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</si>
  <si>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</si>
  <si>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</si>
  <si>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</si>
  <si>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</si>
  <si>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</si>
  <si>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</si>
  <si>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</si>
  <si>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</si>
  <si>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</si>
  <si>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</si>
  <si>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</si>
  <si>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</si>
  <si>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</si>
  <si>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</si>
  <si>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</si>
  <si>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</si>
  <si>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</si>
  <si>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</si>
  <si>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</si>
  <si>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</si>
  <si>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</si>
  <si>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</si>
  <si>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</si>
  <si>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</si>
  <si>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</si>
  <si>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</si>
  <si>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</si>
  <si>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</si>
  <si>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</si>
  <si>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</si>
  <si>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</si>
  <si>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</si>
  <si>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</si>
  <si>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</si>
  <si>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</si>
  <si>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</si>
  <si>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</si>
  <si>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</si>
  <si>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</si>
  <si>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</si>
  <si>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</si>
  <si>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</si>
  <si>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</si>
  <si>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</si>
  <si>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</si>
  <si>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</si>
  <si>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</si>
  <si>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</si>
  <si>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</si>
  <si>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</si>
  <si>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</si>
  <si>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</si>
  <si>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</si>
  <si>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</si>
  <si>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</si>
  <si>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</si>
  <si>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</si>
  <si>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</si>
  <si>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</si>
  <si>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</si>
  <si>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</si>
  <si>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</si>
  <si>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</si>
  <si>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</si>
  <si>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</si>
  <si>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</si>
  <si>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</si>
  <si>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</si>
  <si>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</si>
  <si>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</si>
  <si>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</si>
  <si>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</si>
  <si>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</si>
  <si>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</si>
  <si>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</si>
  <si>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</si>
  <si>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</si>
  <si>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</si>
  <si>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</si>
  <si>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</si>
  <si>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</si>
  <si>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</si>
  <si>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</si>
  <si>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</si>
  <si>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</si>
  <si>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</si>
  <si>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</si>
  <si>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</si>
  <si>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</si>
  <si>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</si>
  <si>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</si>
  <si>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</si>
  <si>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</si>
  <si>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</si>
  <si>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</si>
  <si>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</si>
  <si>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</si>
  <si>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</si>
  <si>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</si>
  <si>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</si>
  <si>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</si>
  <si>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</si>
  <si>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</si>
  <si>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</si>
  <si>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</si>
  <si>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</si>
  <si>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</si>
  <si>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</si>
  <si>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</si>
  <si>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</si>
  <si>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</si>
  <si>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</si>
  <si>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</si>
  <si>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</si>
  <si>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</si>
  <si>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</si>
  <si>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</si>
  <si>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</si>
  <si>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</si>
  <si>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</si>
  <si>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</si>
  <si>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</si>
  <si>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</si>
  <si>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</si>
  <si>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</si>
  <si>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</si>
  <si>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</si>
  <si>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</si>
  <si>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</si>
  <si>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</si>
  <si>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</si>
  <si>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</si>
  <si>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</si>
  <si>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</si>
  <si>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</si>
  <si>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</si>
  <si>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</si>
  <si>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</si>
  <si>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</si>
  <si>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</si>
  <si>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</si>
  <si>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</si>
  <si>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</si>
  <si>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</si>
  <si>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</si>
  <si>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</si>
  <si>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</si>
  <si>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</si>
  <si>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</si>
  <si>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</si>
  <si>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</si>
  <si>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</si>
  <si>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</si>
  <si>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</si>
  <si>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</si>
  <si>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</si>
  <si>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</si>
  <si>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</si>
  <si>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</si>
  <si>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</si>
  <si>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</si>
  <si>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</si>
  <si>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</si>
  <si>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</si>
  <si>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</si>
  <si>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</si>
  <si>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</si>
  <si>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</si>
  <si>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</si>
  <si>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</si>
  <si>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</si>
  <si>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</si>
  <si>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</si>
  <si>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</si>
  <si>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</si>
  <si>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</si>
  <si>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</si>
  <si>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</si>
  <si>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</si>
  <si>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</si>
  <si>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</si>
  <si>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</si>
  <si>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</si>
  <si>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</si>
  <si>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</si>
  <si>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</si>
  <si>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</si>
  <si>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</si>
  <si>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</si>
  <si>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</si>
  <si>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</si>
  <si>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</si>
  <si>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</si>
  <si>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</si>
  <si>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</si>
  <si>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</si>
  <si>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</si>
  <si>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</si>
  <si>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</si>
  <si>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</si>
  <si>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</si>
  <si>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</si>
  <si>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</si>
  <si>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</si>
  <si>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</si>
  <si>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</si>
  <si>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</si>
  <si>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</si>
  <si>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</si>
  <si>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</si>
  <si>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</si>
  <si>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</si>
  <si>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</si>
  <si>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</si>
  <si>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</si>
  <si>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</si>
  <si>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</si>
  <si>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</si>
  <si>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</si>
  <si>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</si>
  <si>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</si>
  <si>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</si>
  <si>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</si>
  <si>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</si>
  <si>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</si>
  <si>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</si>
  <si>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</si>
  <si>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</si>
  <si>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</si>
  <si>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</si>
  <si>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</si>
  <si>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</si>
  <si>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</si>
  <si>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</si>
  <si>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</si>
  <si>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</si>
  <si>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</si>
  <si>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</si>
  <si>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</si>
  <si>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</si>
  <si>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</si>
  <si>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</si>
  <si>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</si>
  <si>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</si>
  <si>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</si>
  <si>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</si>
  <si>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</si>
  <si>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</si>
  <si>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</si>
  <si>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</si>
  <si>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</si>
  <si>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</si>
  <si>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</si>
  <si>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</si>
  <si>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</si>
  <si>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</si>
  <si>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</si>
  <si>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</si>
  <si>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</si>
  <si>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</si>
  <si>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</si>
  <si>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</si>
  <si>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</si>
  <si>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</si>
  <si>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</si>
  <si>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</si>
  <si>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</si>
  <si>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</si>
  <si>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</si>
  <si>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</si>
  <si>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</si>
  <si>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</si>
  <si>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</si>
  <si>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</si>
  <si>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</si>
  <si>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</si>
  <si>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</si>
  <si>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</si>
  <si>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</si>
  <si>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</si>
  <si>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</si>
  <si>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</si>
  <si>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</si>
  <si>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</si>
  <si>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</si>
  <si>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</si>
  <si>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</si>
  <si>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</si>
  <si>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</si>
  <si>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</si>
  <si>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</si>
  <si>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</si>
  <si>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</si>
  <si>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</si>
  <si>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</si>
  <si>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</si>
  <si>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</si>
  <si>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</si>
  <si>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</si>
  <si>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</si>
  <si>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</si>
  <si>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</si>
  <si>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</si>
  <si>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</si>
  <si>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</si>
  <si>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</si>
  <si>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</si>
  <si>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</si>
  <si>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</si>
  <si>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</si>
  <si>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</si>
  <si>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</si>
  <si>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</si>
  <si>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</si>
  <si>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</si>
  <si>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</si>
  <si>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</si>
  <si>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</si>
  <si>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</si>
  <si>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</si>
  <si>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</si>
  <si>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</si>
  <si>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</si>
  <si>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</si>
  <si>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</si>
  <si>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</si>
  <si>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</si>
  <si>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</si>
  <si>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</si>
  <si>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</si>
  <si>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</si>
  <si>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</si>
  <si>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</si>
  <si>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</si>
  <si>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</si>
  <si>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</si>
  <si>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</si>
  <si>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</si>
  <si>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</si>
  <si>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</si>
  <si>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</si>
  <si>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</si>
  <si>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</si>
  <si>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</si>
  <si>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</si>
  <si>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</si>
  <si>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</si>
  <si>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</si>
  <si>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</si>
  <si>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</si>
  <si>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</si>
  <si>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</si>
  <si>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</si>
  <si>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</si>
  <si>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</si>
  <si>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</si>
  <si>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</si>
  <si>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</si>
  <si>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</si>
  <si>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</si>
  <si>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</si>
  <si>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</si>
  <si>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</si>
  <si>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</si>
  <si>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</si>
  <si>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</si>
  <si>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</si>
  <si>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</si>
  <si>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</si>
  <si>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</si>
  <si>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</si>
  <si>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</si>
  <si>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</si>
  <si>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</si>
  <si>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</si>
  <si>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</si>
  <si>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</si>
  <si>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</si>
  <si>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</si>
  <si>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</si>
  <si>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</si>
  <si>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</si>
  <si>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</si>
  <si>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</si>
  <si>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</si>
  <si>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</si>
  <si>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</si>
  <si>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</si>
  <si>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</si>
  <si>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</si>
  <si>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</si>
  <si>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</si>
  <si>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</si>
  <si>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</si>
  <si>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</si>
  <si>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</si>
  <si>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</si>
  <si>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</si>
  <si>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</si>
  <si>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</si>
  <si>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</si>
  <si>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</si>
  <si>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</si>
  <si>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</si>
  <si>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</si>
  <si>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</si>
  <si>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</si>
  <si>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</si>
  <si>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</si>
  <si>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</si>
  <si>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</si>
  <si>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</si>
  <si>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</si>
  <si>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</si>
  <si>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</si>
  <si>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</si>
  <si>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</si>
  <si>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</si>
  <si>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</si>
  <si>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</si>
  <si>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</si>
  <si>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</si>
  <si>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</si>
  <si>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</si>
  <si>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</si>
  <si>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</si>
  <si>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</si>
  <si>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</si>
  <si>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</si>
  <si>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</si>
  <si>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</si>
  <si>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</si>
  <si>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</si>
  <si>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</si>
  <si>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</si>
  <si>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</si>
  <si>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</si>
  <si>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</si>
  <si>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</si>
  <si>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</si>
  <si>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</si>
  <si>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</si>
  <si>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</si>
  <si>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</si>
  <si>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</si>
  <si>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</si>
  <si>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</si>
  <si>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</si>
  <si>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</si>
  <si>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</si>
  <si>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</si>
  <si>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</si>
  <si>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</si>
  <si>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</si>
  <si>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</si>
  <si>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</si>
  <si>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</si>
  <si>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</si>
  <si>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</si>
  <si>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</si>
  <si>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</si>
  <si>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</si>
  <si>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</si>
  <si>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</si>
  <si>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</si>
  <si>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</si>
  <si>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</si>
  <si>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</si>
  <si>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</si>
  <si>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</si>
  <si>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</si>
  <si>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</si>
  <si>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</si>
  <si>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</si>
  <si>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</si>
  <si>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</si>
  <si>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</si>
  <si>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</si>
  <si>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</si>
  <si>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</si>
  <si>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</si>
  <si>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</si>
  <si>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</si>
  <si>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</si>
  <si>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</si>
  <si>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</si>
  <si>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</si>
  <si>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</si>
  <si>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</si>
  <si>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</si>
  <si>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</si>
  <si>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</si>
  <si>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</si>
  <si>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</si>
  <si>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</si>
  <si>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</si>
  <si>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</si>
  <si>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</si>
  <si>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</si>
  <si>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</si>
  <si>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</si>
  <si>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</si>
  <si>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</si>
  <si>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</si>
  <si>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</si>
  <si>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</si>
  <si>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</si>
  <si>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</si>
  <si>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</si>
  <si>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</si>
  <si>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</si>
  <si>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</si>
  <si>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</si>
  <si>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</si>
  <si>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</si>
  <si>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</si>
  <si>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</si>
  <si>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</si>
  <si>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</si>
  <si>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</si>
  <si>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</si>
  <si>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</si>
  <si>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</si>
  <si>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</si>
  <si>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</si>
  <si>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</si>
  <si>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</si>
  <si>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</si>
  <si>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</si>
  <si>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</si>
  <si>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</si>
  <si>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</si>
  <si>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</si>
  <si>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</si>
  <si>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</si>
  <si>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</si>
  <si>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</si>
  <si>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</si>
  <si>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</si>
  <si>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</si>
  <si>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</si>
  <si>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</si>
  <si>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</si>
  <si>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</si>
  <si>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</si>
  <si>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</si>
  <si>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</si>
  <si>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</si>
  <si>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</si>
  <si>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</si>
  <si>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</si>
  <si>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</si>
  <si>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</si>
  <si>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</si>
  <si>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</si>
  <si>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</si>
  <si>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</si>
  <si>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</si>
  <si>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</si>
  <si>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</si>
  <si>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</si>
  <si>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</si>
  <si>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</si>
  <si>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GERS EN AVAL D'ARIES ESPENAN</t>
  </si>
  <si>
    <t>LE GERS</t>
  </si>
  <si>
    <t>05115600</t>
  </si>
  <si>
    <t>18310006400033</t>
  </si>
  <si>
    <t>Agence de l'Eau Adour-Garonne</t>
  </si>
  <si>
    <t>34255833500077</t>
  </si>
  <si>
    <t>AQUASCOP BIOLOGIE site de Monptellier</t>
  </si>
  <si>
    <t>IBMR-19-M39</t>
  </si>
  <si>
    <t>JOYCE LAMBERT, LISA MORENO</t>
  </si>
  <si>
    <t>IBMR standard</t>
  </si>
  <si>
    <t>GAUCHE</t>
  </si>
  <si>
    <t>ETIAGE NORMAL</t>
  </si>
  <si>
    <t>ENSOLEILLE</t>
  </si>
  <si>
    <t>MOYENNE</t>
  </si>
  <si>
    <t>PARTIELLEMENT</t>
  </si>
  <si>
    <t>peu abondant</t>
  </si>
  <si>
    <t>NEWCOD (Ditrichum)</t>
  </si>
  <si>
    <t>NEWCOD (Pohlia)</t>
  </si>
  <si>
    <t>Ditrichum</t>
  </si>
  <si>
    <t>Pohlia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</si>
</sst>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1">
      <selection activeCell="D118" sqref="D11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500294</v>
      </c>
      <c r="G10" s="113"/>
      <c r="H10" s="114"/>
    </row>
    <row r="11" spans="1:8" ht="15">
      <c r="A11" s="10" t="s">
        <v>2277</v>
      </c>
      <c r="B11" s="47">
        <v>43651</v>
      </c>
      <c r="D11" s="10" t="s">
        <v>2280</v>
      </c>
      <c r="E11" s="52">
        <v>6245679</v>
      </c>
      <c r="G11" s="113"/>
      <c r="H11" s="114"/>
    </row>
    <row r="12" spans="1:8" ht="15">
      <c r="A12" s="10" t="s">
        <v>2283</v>
      </c>
      <c r="B12" s="52" t="s">
        <v>5294</v>
      </c>
      <c r="D12" s="10" t="s">
        <v>2281</v>
      </c>
      <c r="E12" s="52">
        <v>500354</v>
      </c>
      <c r="G12" s="115"/>
      <c r="H12" s="116"/>
    </row>
    <row r="13" spans="1:5" ht="17.25" customHeight="1" thickBot="1">
      <c r="A13" s="2"/>
      <c r="B13" s="55"/>
      <c r="D13" s="10" t="s">
        <v>2282</v>
      </c>
      <c r="E13" s="52">
        <v>6245761</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500294</v>
      </c>
    </row>
    <row r="18" spans="1:3" ht="15">
      <c r="A18" s="123"/>
      <c r="B18" s="49" t="s">
        <v>2267</v>
      </c>
      <c r="C18" s="61">
        <f>E11</f>
        <v>6245679</v>
      </c>
    </row>
    <row r="19" spans="1:2" ht="15">
      <c r="A19" s="3" t="s">
        <v>2063</v>
      </c>
      <c r="B19" s="29">
        <v>289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7.47</v>
      </c>
      <c r="C37" s="6"/>
      <c r="D37" s="8" t="s">
        <v>2110</v>
      </c>
      <c r="E37" s="30"/>
    </row>
    <row r="38" spans="1:5" s="7" customFormat="1" ht="15" customHeight="1">
      <c r="A38" s="5" t="s">
        <v>2115</v>
      </c>
      <c r="B38" s="30">
        <v>3</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2</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0.05</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0.02</v>
      </c>
      <c r="E98" s="35"/>
      <c r="F98" s="35" t="s">
        <v>2290</v>
      </c>
      <c r="G98" s="79"/>
      <c r="H98" s="80"/>
    </row>
    <row r="99" spans="1:8" ht="15">
      <c r="A99" s="33" t="s">
        <v>1306</v>
      </c>
      <c r="B99" s="20" t="str">
        <f>IF(A99="NEWCOD",IF(ISBLANK(G99),"renseigner le champ 'Nouveau taxon'",G99),VLOOKUP(A99,'Ref Taxo'!A:B,2,FALSE))</f>
        <v>Oscillatoria</v>
      </c>
      <c r="C99" s="21">
        <f>IF(A99="NEWCOD",IF(ISBLANK(H99),"NoCod",H99),VLOOKUP(A99,'Ref Taxo'!A:D,4,FALSE))</f>
        <v>1108</v>
      </c>
      <c r="D99" s="34">
        <v>0.01</v>
      </c>
      <c r="E99" s="35"/>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35"/>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0.01</v>
      </c>
      <c r="E101" s="35"/>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0.01</v>
      </c>
      <c r="E102" s="35"/>
      <c r="F102" s="35" t="s">
        <v>2290</v>
      </c>
      <c r="G102" s="79"/>
      <c r="H102" s="80"/>
    </row>
    <row r="103" spans="1:8" ht="15">
      <c r="A103" s="33" t="s">
        <v>466</v>
      </c>
      <c r="B103" s="20" t="str">
        <f>IF(A103="NEWCOD",IF(ISBLANK(G103),"renseigner le champ 'Nouveau taxon'",G103),VLOOKUP(A103,'Ref Taxo'!A:B,2,FALSE))</f>
        <v>Conocephalum conicum</v>
      </c>
      <c r="C103" s="21">
        <f>IF(A103="NEWCOD",IF(ISBLANK(H103),"NoCod",H103),VLOOKUP(A103,'Ref Taxo'!A:D,4,FALSE))</f>
        <v>1176</v>
      </c>
      <c r="D103" s="34">
        <v>0.01</v>
      </c>
      <c r="E103" s="35"/>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v>0.01</v>
      </c>
      <c r="E104" s="35"/>
      <c r="F104" s="35" t="s">
        <v>2290</v>
      </c>
      <c r="G104" s="79"/>
      <c r="H104" s="80"/>
    </row>
    <row r="105" spans="1:8" ht="15">
      <c r="A105" s="33" t="s">
        <v>172</v>
      </c>
      <c r="B105" s="20" t="str">
        <f>IF(A105="NEWCOD",IF(ISBLANK(G105),"renseigner le champ 'Nouveau taxon'",G105),VLOOKUP(A105,'Ref Taxo'!A:B,2,FALSE))</f>
        <v>Brachythecium rivulare</v>
      </c>
      <c r="C105" s="21">
        <f>IF(A105="NEWCOD",IF(ISBLANK(H105),"NoCod",H105),VLOOKUP(A105,'Ref Taxo'!A:D,4,FALSE))</f>
        <v>1260</v>
      </c>
      <c r="D105" s="34">
        <v>0.01</v>
      </c>
      <c r="E105" s="35"/>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35"/>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35"/>
      <c r="F108" s="35" t="s">
        <v>2290</v>
      </c>
      <c r="G108" s="79"/>
      <c r="H108" s="80"/>
    </row>
    <row r="109" spans="1:8" ht="15">
      <c r="A109" s="33" t="s">
        <v>5303</v>
      </c>
      <c r="B109" s="20" t="s">
        <v>5305</v>
      </c>
      <c r="C109" s="21">
        <v>1286</v>
      </c>
      <c r="D109" s="34">
        <v>0.01</v>
      </c>
      <c r="E109" s="35"/>
      <c r="F109" s="35" t="s">
        <v>2290</v>
      </c>
      <c r="G109" s="79"/>
      <c r="H109" s="80"/>
    </row>
    <row r="110" spans="1:8" ht="15">
      <c r="A110" s="33" t="s">
        <v>5304</v>
      </c>
      <c r="B110" s="20" t="s">
        <v>5306</v>
      </c>
      <c r="C110" s="21">
        <v>34943</v>
      </c>
      <c r="D110" s="34">
        <v>0.01</v>
      </c>
      <c r="E110" s="35"/>
      <c r="F110" s="35" t="s">
        <v>2290</v>
      </c>
      <c r="G110" s="79"/>
      <c r="H110" s="80"/>
    </row>
    <row r="111" spans="1:8" ht="15">
      <c r="A111" s="33" t="s">
        <v>1398</v>
      </c>
      <c r="B111" s="20" t="str">
        <f>IF(A111="NEWCOD",IF(ISBLANK(G111),"renseigner le champ 'Nouveau taxon'",G111),VLOOKUP(A111,'Ref Taxo'!A:B,2,FALSE))</f>
        <v>Plagiomnium ellipticum</v>
      </c>
      <c r="C111" s="21">
        <f>IF(A111="NEWCOD",IF(ISBLANK(H111),"NoCod",H111),VLOOKUP(A111,'Ref Taxo'!A:D,4,FALSE))</f>
        <v>34550</v>
      </c>
      <c r="D111" s="34">
        <v>0.01</v>
      </c>
      <c r="E111" s="35"/>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0.01</v>
      </c>
      <c r="E112" s="35"/>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35"/>
      <c r="F113" s="35" t="s">
        <v>2290</v>
      </c>
      <c r="G113" s="79"/>
      <c r="H113" s="80"/>
    </row>
    <row r="114" spans="1:8" ht="15">
      <c r="A114" s="33" t="s">
        <v>807</v>
      </c>
      <c r="B114" s="20" t="str">
        <f>IF(A114="NEWCOD",IF(ISBLANK(G114),"renseigner le champ 'Nouveau taxon'",G114),VLOOKUP(A114,'Ref Taxo'!A:B,2,FALSE))</f>
        <v>Glyceria</v>
      </c>
      <c r="C114" s="21">
        <f>IF(A114="NEWCOD",IF(ISBLANK(H114),"NoCod",H114),VLOOKUP(A114,'Ref Taxo'!A:D,4,FALSE))</f>
        <v>1562</v>
      </c>
      <c r="D114" s="34">
        <v>0.01</v>
      </c>
      <c r="E114" s="35"/>
      <c r="F114" s="35" t="s">
        <v>2290</v>
      </c>
      <c r="G114" s="79"/>
      <c r="H114" s="80"/>
    </row>
    <row r="115" spans="1:8" ht="15">
      <c r="A115" s="33" t="s">
        <v>1234</v>
      </c>
      <c r="B115" s="20" t="str">
        <f>IF(A115="NEWCOD",IF(ISBLANK(G115),"renseigner le champ 'Nouveau taxon'",G115),VLOOKUP(A115,'Ref Taxo'!A:B,2,FALSE))</f>
        <v>Nasturtium officinale</v>
      </c>
      <c r="C115" s="21">
        <f>IF(A115="NEWCOD",IF(ISBLANK(H115),"NoCod",H115),VLOOKUP(A115,'Ref Taxo'!A:D,4,FALSE))</f>
        <v>1763</v>
      </c>
      <c r="D115" s="34">
        <v>0.01</v>
      </c>
      <c r="E115" s="35"/>
      <c r="F115" s="35" t="s">
        <v>2290</v>
      </c>
      <c r="G115" s="79"/>
      <c r="H115" s="80"/>
    </row>
    <row r="116" spans="1:8" ht="15">
      <c r="A116" s="33" t="s">
        <v>1345</v>
      </c>
      <c r="B116" s="20" t="str">
        <f>IF(A116="NEWCOD",IF(ISBLANK(G116),"renseigner le champ 'Nouveau taxon'",G116),VLOOKUP(A116,'Ref Taxo'!A:B,2,FALSE))</f>
        <v>Persicaria hydropiper</v>
      </c>
      <c r="C116" s="21">
        <f>IF(A116="NEWCOD",IF(ISBLANK(H116),"NoCod",H116),VLOOKUP(A116,'Ref Taxo'!A:D,4,FALSE))</f>
        <v>31021</v>
      </c>
      <c r="D116" s="34">
        <v>0.03</v>
      </c>
      <c r="E116" s="35"/>
      <c r="F116" s="35" t="s">
        <v>2290</v>
      </c>
      <c r="G116" s="79"/>
      <c r="H116" s="80"/>
    </row>
    <row r="117" spans="1:8" ht="15">
      <c r="A117" s="33" t="s">
        <v>2013</v>
      </c>
      <c r="B117" s="20" t="str">
        <f>IF(A117="NEWCOD",IF(ISBLANK(G117),"renseigner le champ 'Nouveau taxon'",G117),VLOOKUP(A117,'Ref Taxo'!A:B,2,FALSE))</f>
        <v>Veronica beccabunga</v>
      </c>
      <c r="C117" s="21">
        <f>IF(A117="NEWCOD",IF(ISBLANK(H117),"NoCod",H117),VLOOKUP(A117,'Ref Taxo'!A:D,4,FALSE))</f>
        <v>1957</v>
      </c>
      <c r="D117" s="34">
        <v>0.01</v>
      </c>
      <c r="E117" s="35"/>
      <c r="F117" s="35" t="s">
        <v>2290</v>
      </c>
      <c r="G117" s="79"/>
      <c r="H117" s="80"/>
    </row>
    <row r="118" spans="1:8" ht="15">
      <c r="A118" s="33" t="s">
        <v>796</v>
      </c>
      <c r="B118" s="20" t="str">
        <f>IF(A118="NEWCOD",IF(ISBLANK(G118),"renseigner le champ 'Nouveau taxon'",G118),VLOOKUP(A118,'Ref Taxo'!A:B,2,FALSE))</f>
        <v>Glechoma hederacea</v>
      </c>
      <c r="C118" s="21">
        <f>IF(A118="NEWCOD",IF(ISBLANK(H118),"NoCod",H118),VLOOKUP(A118,'Ref Taxo'!A:D,4,FALSE))</f>
        <v>19767</v>
      </c>
      <c r="D118" s="34">
        <v>0.01</v>
      </c>
      <c r="E118" s="35"/>
      <c r="F118" s="35" t="s">
        <v>2290</v>
      </c>
      <c r="G118" s="79"/>
      <c r="H118" s="80"/>
    </row>
    <row r="119" spans="1:8" ht="15">
      <c r="A119" s="33" t="s">
        <v>913</v>
      </c>
      <c r="B119" s="20" t="str">
        <f>IF(A119="NEWCOD",IF(ISBLANK(G119),"renseigner le champ 'Nouveau taxon'",G119),VLOOKUP(A119,'Ref Taxo'!A:B,2,FALSE))</f>
        <v>Impatiens glandulifera</v>
      </c>
      <c r="C119" s="21">
        <f>IF(A119="NEWCOD",IF(ISBLANK(H119),"NoCod",H119),VLOOKUP(A119,'Ref Taxo'!A:D,4,FALSE))</f>
        <v>1686</v>
      </c>
      <c r="D119" s="34">
        <v>0.01</v>
      </c>
      <c r="E119" s="35"/>
      <c r="F119" s="35" t="s">
        <v>2290</v>
      </c>
      <c r="G119" s="79"/>
      <c r="H119" s="80"/>
    </row>
    <row r="120" spans="1:8" ht="15">
      <c r="A120" s="33" t="s">
        <v>1141</v>
      </c>
      <c r="B120" s="20" t="str">
        <f>IF(A120="NEWCOD",IF(ISBLANK(G120),"renseigner le champ 'Nouveau taxon'",G120),VLOOKUP(A120,'Ref Taxo'!A:B,2,FALSE))</f>
        <v>Mentha suaveolens</v>
      </c>
      <c r="C120" s="21">
        <f>IF(A120="NEWCOD",IF(ISBLANK(H120),"NoCod",H120),VLOOKUP(A120,'Ref Taxo'!A:D,4,FALSE))</f>
        <v>29952</v>
      </c>
      <c r="D120" s="34">
        <v>0.01</v>
      </c>
      <c r="E120" s="35"/>
      <c r="F120" s="35" t="s">
        <v>2290</v>
      </c>
      <c r="G120" s="79"/>
      <c r="H120" s="80"/>
    </row>
    <row r="121" spans="1:8" ht="15">
      <c r="A121" s="33" t="s">
        <v>1807</v>
      </c>
      <c r="B121" s="20" t="str">
        <f>IF(A121="NEWCOD",IF(ISBLANK(G121),"renseigner le champ 'Nouveau taxon'",G121),VLOOKUP(A121,'Ref Taxo'!A:B,2,FALSE))</f>
        <v>Scrophularia auriculata</v>
      </c>
      <c r="C121" s="21">
        <f>IF(A121="NEWCOD",IF(ISBLANK(H121),"NoCod",H121),VLOOKUP(A121,'Ref Taxo'!A:D,4,FALSE))</f>
        <v>1950</v>
      </c>
      <c r="D121" s="34">
        <v>0.01</v>
      </c>
      <c r="E121" s="35"/>
      <c r="F121" s="35" t="s">
        <v>2290</v>
      </c>
      <c r="G121" s="79"/>
      <c r="H121" s="80"/>
    </row>
    <row r="122" spans="1:8" ht="15">
      <c r="A122" s="33" t="s">
        <v>1418</v>
      </c>
      <c r="B122" s="20" t="str">
        <f>IF(A122="NEWCOD",IF(ISBLANK(G122),"renseigner le champ 'Nouveau taxon'",G122),VLOOKUP(A122,'Ref Taxo'!A:B,2,FALSE))</f>
        <v>Plantago lanceolata</v>
      </c>
      <c r="C122" s="21">
        <f>IF(A122="NEWCOD",IF(ISBLANK(H122),"NoCod",H122),VLOOKUP(A122,'Ref Taxo'!A:D,4,FALSE))</f>
        <v>32040</v>
      </c>
      <c r="D122" s="34">
        <v>0.01</v>
      </c>
      <c r="E122" s="35"/>
      <c r="F122" s="35" t="s">
        <v>2290</v>
      </c>
      <c r="G122" s="79"/>
      <c r="H122" s="80"/>
    </row>
    <row r="123" spans="1:8" ht="15">
      <c r="A123" s="33" t="s">
        <v>1556</v>
      </c>
      <c r="B123" s="20" t="str">
        <f>IF(A123="NEWCOD",IF(ISBLANK(G123),"renseigner le champ 'Nouveau taxon'",G123),VLOOKUP(A123,'Ref Taxo'!A:B,2,FALSE))</f>
        <v>Potentilla reptans</v>
      </c>
      <c r="C123" s="21">
        <f>IF(A123="NEWCOD",IF(ISBLANK(H123),"NoCod",H123),VLOOKUP(A123,'Ref Taxo'!A:D,4,FALSE))</f>
        <v>29945</v>
      </c>
      <c r="D123" s="34">
        <v>0.01</v>
      </c>
      <c r="E123" s="35"/>
      <c r="F123" s="35" t="s">
        <v>2290</v>
      </c>
      <c r="G123" s="79"/>
      <c r="H123" s="80"/>
    </row>
    <row r="124" spans="1:8" ht="15">
      <c r="A124" s="33" t="s">
        <v>1616</v>
      </c>
      <c r="B124" s="20" t="str">
        <f>IF(A124="NEWCOD",IF(ISBLANK(G124),"renseigner le champ 'Nouveau taxon'",G124),VLOOKUP(A124,'Ref Taxo'!A:B,2,FALSE))</f>
        <v>Ranunculus repens</v>
      </c>
      <c r="C124" s="21">
        <f>IF(A124="NEWCOD",IF(ISBLANK(H124),"NoCod",H124),VLOOKUP(A124,'Ref Taxo'!A:D,4,FALSE))</f>
        <v>1910</v>
      </c>
      <c r="D124" s="34">
        <v>0.01</v>
      </c>
      <c r="E124" s="35"/>
      <c r="F124" s="35" t="s">
        <v>2290</v>
      </c>
      <c r="G124" s="79"/>
      <c r="H124" s="80"/>
    </row>
    <row r="125" spans="1:8" ht="15">
      <c r="A125" s="33" t="s">
        <v>827</v>
      </c>
      <c r="B125" s="20" t="str">
        <f>IF(A125="NEWCOD",IF(ISBLANK(G125),"renseigner le champ 'Nouveau taxon'",G125),VLOOKUP(A125,'Ref Taxo'!A:B,2,FALSE))</f>
        <v xml:space="preserve">Helosciadium nodiflorum </v>
      </c>
      <c r="C125" s="21">
        <f>IF(A125="NEWCOD",IF(ISBLANK(H125),"NoCod",H125),VLOOKUP(A125,'Ref Taxo'!A:D,4,FALSE))</f>
        <v>30053</v>
      </c>
      <c r="D125" s="34">
        <v>0.01</v>
      </c>
      <c r="E125" s="35"/>
      <c r="F125" s="35" t="s">
        <v>2290</v>
      </c>
      <c r="G125" s="79"/>
      <c r="H125" s="80"/>
    </row>
    <row r="126" spans="1:8" ht="15">
      <c r="A126" s="33" t="s">
        <v>676</v>
      </c>
      <c r="B126" s="20" t="str">
        <f>IF(A126="NEWCOD",IF(ISBLANK(G126),"renseigner le champ 'Nouveau taxon'",G126),VLOOKUP(A126,'Ref Taxo'!A:B,2,FALSE))</f>
        <v>Equisetum telmateia</v>
      </c>
      <c r="C126" s="21">
        <f>IF(A126="NEWCOD",IF(ISBLANK(H126),"NoCod",H126),VLOOKUP(A126,'Ref Taxo'!A:D,4,FALSE))</f>
        <v>29958</v>
      </c>
      <c r="D126" s="34">
        <v>0.01</v>
      </c>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2020-09-25T09:50:18Z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