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<sst xmlns="http://schemas.openxmlformats.org/spreadsheetml/2006/main" count="6485" uniqueCount="5304">
  <si>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</si>
  <si>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</si>
  <si>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</si>
  <si>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</si>
  <si>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</si>
  <si>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</si>
  <si>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</si>
  <si>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</si>
  <si>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</si>
  <si>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</si>
  <si>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</si>
  <si>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</si>
  <si>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</si>
  <si>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</si>
  <si>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</si>
  <si>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</si>
  <si>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</si>
  <si>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</si>
  <si>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</si>
  <si>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</si>
  <si>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</si>
  <si>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</si>
  <si>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</si>
  <si>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</si>
  <si>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</si>
  <si>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</si>
  <si>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</si>
  <si>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</si>
  <si>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</si>
  <si>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</si>
  <si>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</si>
  <si>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</si>
  <si>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</si>
  <si>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</si>
  <si>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</si>
  <si>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</si>
  <si>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</si>
  <si>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</si>
  <si>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</si>
  <si>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</si>
  <si>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</si>
  <si>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</si>
  <si>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</si>
  <si>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</si>
  <si>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</si>
  <si>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</si>
  <si>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</si>
  <si>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</si>
  <si>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</si>
  <si>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</si>
  <si>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</si>
  <si>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</si>
  <si>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</si>
  <si>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</si>
  <si>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</si>
  <si>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</si>
  <si>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</si>
  <si>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</si>
  <si>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</si>
  <si>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</si>
  <si>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</si>
  <si>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</si>
  <si>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</si>
  <si>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</si>
  <si>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</si>
  <si>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</si>
  <si>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</si>
  <si>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</si>
  <si>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</si>
  <si>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</si>
  <si>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</si>
  <si>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</si>
  <si>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</si>
  <si>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</si>
  <si>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</si>
  <si>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</si>
  <si>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</si>
  <si>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</si>
  <si>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</si>
  <si>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</si>
  <si>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</si>
  <si>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</si>
  <si>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</si>
  <si>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</si>
  <si>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</si>
  <si>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</si>
  <si>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</si>
  <si>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</si>
  <si>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</si>
  <si>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</si>
  <si>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</si>
  <si>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</si>
  <si>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</si>
  <si>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</si>
  <si>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</si>
  <si>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</si>
  <si>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</si>
  <si>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</si>
  <si>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</si>
  <si>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</si>
  <si>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</si>
  <si>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</si>
  <si>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</si>
  <si>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</si>
  <si>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</si>
  <si>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</si>
  <si>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</si>
  <si>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</si>
  <si>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</si>
  <si>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</si>
  <si>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</si>
  <si>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</si>
  <si>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</si>
  <si>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</si>
  <si>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</si>
  <si>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</si>
  <si>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</si>
  <si>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</si>
  <si>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</si>
  <si>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</si>
  <si>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</si>
  <si>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</si>
  <si>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</si>
  <si>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</si>
  <si>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</si>
  <si>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</si>
  <si>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</si>
  <si>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</si>
  <si>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</si>
  <si>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</si>
  <si>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</si>
  <si>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</si>
  <si>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</si>
  <si>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</si>
  <si>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</si>
  <si>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</si>
  <si>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</si>
  <si>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</si>
  <si>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</si>
  <si>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</si>
  <si>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</si>
  <si>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</si>
  <si>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</si>
  <si>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</si>
  <si>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</si>
  <si>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</si>
  <si>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</si>
  <si>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</si>
  <si>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</si>
  <si>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</si>
  <si>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</si>
  <si>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</si>
  <si>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</si>
  <si>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</si>
  <si>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</si>
  <si>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</si>
  <si>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</si>
  <si>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</si>
  <si>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</si>
  <si>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</si>
  <si>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</si>
  <si>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</si>
  <si>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</si>
  <si>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</si>
  <si>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</si>
  <si>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</si>
  <si>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</si>
  <si>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</si>
  <si>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</si>
  <si>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</si>
  <si>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</si>
  <si>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</si>
  <si>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</si>
  <si>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</si>
  <si>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</si>
  <si>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</si>
  <si>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</si>
  <si>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</si>
  <si>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</si>
  <si>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</si>
  <si>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</si>
  <si>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</si>
  <si>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</si>
  <si>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</si>
  <si>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</si>
  <si>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</si>
  <si>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</si>
  <si>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</si>
  <si>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</si>
  <si>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</si>
  <si>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</si>
  <si>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</si>
  <si>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</si>
  <si>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</si>
  <si>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</si>
  <si>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</si>
  <si>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</si>
  <si>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</si>
  <si>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</si>
  <si>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</si>
  <si>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</si>
  <si>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</si>
  <si>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</si>
  <si>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</si>
  <si>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</si>
  <si>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</si>
  <si>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</si>
  <si>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</si>
  <si>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</si>
  <si>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</si>
  <si>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</si>
  <si>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</si>
  <si>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</si>
  <si>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</si>
  <si>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</si>
  <si>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</si>
  <si>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</si>
  <si>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</si>
  <si>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</si>
  <si>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</si>
  <si>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</si>
  <si>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</si>
  <si>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</si>
  <si>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</si>
  <si>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</si>
  <si>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</si>
  <si>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</si>
  <si>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</si>
  <si>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</si>
  <si>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</si>
  <si>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</si>
  <si>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</si>
  <si>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</si>
  <si>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</si>
  <si>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</si>
  <si>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</si>
  <si>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</si>
  <si>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</si>
  <si>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</si>
  <si>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</si>
  <si>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</si>
  <si>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</si>
  <si>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</si>
  <si>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</si>
  <si>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</si>
  <si>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</si>
  <si>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</si>
  <si>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</si>
  <si>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</si>
  <si>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</si>
  <si>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</si>
  <si>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</si>
  <si>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</si>
  <si>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</si>
  <si>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</si>
  <si>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</si>
  <si>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</si>
  <si>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</si>
  <si>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</si>
  <si>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</si>
  <si>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</si>
  <si>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</si>
  <si>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</si>
  <si>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</si>
  <si>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</si>
  <si>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</si>
  <si>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</si>
  <si>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</si>
  <si>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</si>
  <si>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</si>
  <si>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</si>
  <si>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</si>
  <si>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</si>
  <si>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</si>
  <si>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</si>
  <si>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</si>
  <si>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</si>
  <si>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</si>
  <si>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</si>
  <si>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</si>
  <si>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</si>
  <si>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</si>
  <si>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</si>
  <si>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</si>
  <si>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</si>
  <si>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</si>
  <si>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</si>
  <si>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</si>
  <si>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</si>
  <si>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</si>
  <si>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</si>
  <si>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</si>
  <si>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</si>
  <si>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</si>
  <si>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</si>
  <si>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</si>
  <si>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</si>
  <si>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</si>
  <si>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</si>
  <si>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</si>
  <si>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</si>
  <si>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</si>
  <si>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</si>
  <si>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</si>
  <si>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</si>
  <si>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</si>
  <si>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</si>
  <si>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</si>
  <si>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</si>
  <si>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</si>
  <si>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</si>
  <si>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</si>
  <si>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</si>
  <si>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</si>
  <si>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</si>
  <si>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</si>
  <si>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</si>
  <si>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</si>
  <si>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</si>
  <si>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</si>
  <si>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</si>
  <si>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</si>
  <si>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</si>
  <si>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</si>
  <si>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</si>
  <si>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</si>
  <si>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</si>
  <si>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</si>
  <si>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</si>
  <si>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</si>
  <si>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</si>
  <si>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</si>
  <si>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</si>
  <si>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</si>
  <si>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</si>
  <si>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</si>
  <si>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</si>
  <si>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</si>
  <si>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</si>
  <si>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</si>
  <si>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</si>
  <si>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</si>
  <si>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</si>
  <si>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</si>
  <si>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</si>
  <si>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</si>
  <si>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</si>
  <si>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</si>
  <si>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</si>
  <si>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</si>
  <si>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</si>
  <si>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</si>
  <si>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</si>
  <si>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</si>
  <si>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</si>
  <si>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</si>
  <si>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</si>
  <si>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</si>
  <si>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</si>
  <si>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</si>
  <si>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</si>
  <si>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</si>
  <si>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</si>
  <si>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</si>
  <si>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</si>
  <si>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</si>
  <si>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</si>
  <si>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</si>
  <si>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</si>
  <si>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</si>
  <si>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</si>
  <si>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</si>
  <si>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</si>
  <si>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</si>
  <si>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</si>
  <si>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</si>
  <si>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</si>
  <si>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</si>
  <si>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</si>
  <si>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</si>
  <si>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</si>
  <si>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</si>
  <si>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</si>
  <si>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</si>
  <si>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</si>
  <si>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</si>
  <si>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</si>
  <si>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</si>
  <si>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</si>
  <si>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</si>
  <si>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</si>
  <si>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</si>
  <si>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</si>
  <si>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</si>
  <si>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</si>
  <si>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</si>
  <si>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</si>
  <si>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</si>
  <si>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</si>
  <si>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</si>
  <si>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</si>
  <si>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</si>
  <si>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</si>
  <si>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</si>
  <si>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</si>
  <si>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</si>
  <si>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</si>
  <si>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</si>
  <si>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</si>
  <si>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</si>
  <si>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</si>
  <si>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</si>
  <si>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</si>
  <si>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</si>
  <si>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</si>
  <si>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</si>
  <si>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</si>
  <si>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</si>
  <si>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</si>
  <si>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</si>
  <si>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</si>
  <si>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</si>
  <si>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</si>
  <si>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</si>
  <si>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</si>
  <si>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</si>
  <si>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</si>
  <si>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</si>
  <si>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</si>
  <si>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</si>
  <si>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</si>
  <si>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</si>
  <si>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</si>
  <si>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</si>
  <si>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</si>
  <si>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</si>
  <si>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</si>
  <si>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</si>
  <si>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</si>
  <si>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</si>
  <si>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</si>
  <si>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</si>
  <si>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</si>
  <si>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</si>
  <si>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</si>
  <si>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</si>
  <si>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</si>
  <si>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</si>
  <si>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</si>
  <si>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</si>
  <si>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</si>
  <si>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</si>
  <si>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</si>
  <si>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</si>
  <si>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</si>
  <si>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</si>
  <si>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</si>
  <si>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</si>
  <si>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</si>
  <si>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</si>
  <si>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</si>
  <si>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</si>
  <si>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</si>
  <si>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</si>
  <si>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</si>
  <si>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</si>
  <si>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</si>
  <si>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</si>
  <si>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</si>
  <si>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</si>
  <si>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</si>
  <si>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</si>
  <si>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</si>
  <si>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</si>
  <si>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</si>
  <si>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</si>
  <si>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</si>
  <si>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</si>
  <si>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</si>
  <si>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</si>
  <si>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</si>
  <si>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</si>
  <si>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</si>
  <si>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</si>
  <si>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</si>
  <si>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</si>
  <si>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</si>
  <si>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</si>
  <si>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</si>
  <si>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</si>
  <si>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</si>
  <si>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</si>
  <si>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</si>
  <si>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</si>
  <si>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</si>
  <si>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</si>
  <si>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</si>
  <si>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</si>
  <si>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</si>
  <si>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</si>
  <si>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</si>
  <si>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</si>
  <si>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</si>
  <si>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</si>
  <si>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</si>
  <si>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</si>
  <si>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</si>
  <si>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</si>
  <si>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</si>
  <si>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</si>
  <si>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</si>
  <si>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</si>
  <si>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</si>
  <si>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</si>
  <si>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</si>
  <si>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</si>
  <si>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</si>
  <si>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</si>
  <si>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</si>
  <si>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</si>
  <si>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</si>
  <si>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</si>
  <si>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</si>
  <si>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</si>
  <si>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</si>
  <si>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</si>
  <si>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</si>
  <si>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</si>
  <si>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</si>
  <si>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</si>
  <si>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</si>
  <si>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</si>
  <si>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</si>
  <si>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</si>
  <si>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</si>
  <si>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</si>
  <si>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</si>
  <si>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</si>
  <si>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</si>
  <si>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</si>
  <si>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</si>
  <si>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</si>
  <si>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</si>
  <si>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</si>
  <si>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</si>
  <si>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</si>
  <si>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</si>
  <si>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</si>
  <si>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</si>
  <si>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</si>
  <si>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</si>
  <si>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</si>
  <si>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</si>
  <si>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</si>
  <si>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</si>
  <si>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</si>
  <si>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</si>
  <si>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</si>
  <si>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</si>
  <si>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</si>
  <si>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</si>
  <si>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</si>
  <si>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</si>
  <si>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</si>
  <si>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</si>
  <si>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</si>
  <si>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</si>
  <si>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</si>
  <si>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</si>
  <si>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</si>
  <si>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</si>
  <si>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</si>
  <si>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</si>
  <si>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</si>
  <si>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</si>
  <si>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</si>
  <si>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</si>
  <si>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</si>
  <si>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</si>
  <si>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</si>
  <si>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</si>
  <si>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</si>
  <si>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</si>
  <si>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</si>
  <si>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</si>
  <si>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</si>
  <si>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</si>
  <si>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</si>
  <si>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</si>
  <si>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</si>
  <si>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</si>
  <si>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</si>
  <si>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</si>
  <si>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</si>
  <si>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</si>
  <si>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</si>
  <si>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</si>
  <si>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</si>
  <si>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</si>
  <si>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</si>
  <si>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</si>
  <si>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</si>
  <si>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</si>
  <si>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</si>
  <si>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</si>
  <si>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</si>
  <si>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</si>
  <si>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</si>
  <si>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</si>
  <si>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</si>
  <si>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</si>
  <si>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</si>
  <si>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</si>
  <si>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</si>
  <si>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</si>
  <si>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</si>
  <si>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</si>
  <si>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</si>
  <si>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</si>
  <si>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</si>
  <si>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</si>
  <si>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</si>
  <si>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</si>
  <si>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</si>
  <si>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</si>
  <si>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</si>
  <si>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</si>
  <si>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</si>
  <si>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</si>
  <si>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</si>
  <si>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</si>
  <si>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</si>
  <si>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</si>
  <si>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</si>
  <si>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</si>
  <si>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</si>
  <si>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</si>
  <si>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</si>
  <si>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</si>
  <si>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</si>
  <si>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</si>
  <si>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</si>
  <si>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</si>
  <si>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</si>
  <si>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</si>
  <si>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</si>
  <si>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</si>
  <si>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</si>
  <si>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</si>
  <si>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</si>
  <si>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</si>
  <si>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</si>
  <si>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</si>
  <si>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</si>
  <si>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</si>
  <si>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</si>
  <si>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</si>
  <si>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</si>
  <si>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</si>
  <si>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</si>
  <si>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</si>
  <si>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</si>
  <si>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</si>
  <si>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</si>
  <si>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</si>
  <si>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</si>
  <si>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</si>
  <si>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</si>
  <si>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</si>
  <si>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</si>
  <si>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</si>
  <si>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</si>
  <si>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</si>
  <si>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</si>
  <si>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</si>
  <si>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</si>
  <si>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</si>
  <si>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</si>
  <si>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</si>
  <si>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</si>
  <si>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</si>
  <si>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</si>
  <si>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</si>
  <si>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</si>
  <si>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</si>
  <si>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</si>
  <si>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</si>
  <si>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</si>
  <si>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</si>
  <si>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</si>
  <si>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</si>
  <si>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</si>
  <si>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</si>
  <si>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</si>
  <si>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</si>
  <si>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</si>
  <si>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</si>
  <si>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</si>
  <si>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</si>
  <si>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</si>
  <si>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</si>
  <si>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</si>
  <si>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</si>
  <si>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</si>
  <si>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</si>
  <si>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</si>
  <si>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</si>
  <si>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</si>
  <si>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</si>
  <si>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</si>
  <si>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</si>
  <si>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</si>
  <si>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</si>
  <si>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</si>
  <si>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</si>
  <si>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</si>
  <si>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</si>
  <si>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</si>
  <si>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</si>
  <si>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</si>
  <si>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</si>
  <si>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</si>
  <si>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</si>
  <si>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</si>
  <si>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</si>
  <si>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</si>
  <si>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</si>
  <si>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</si>
  <si>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</si>
  <si>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</si>
  <si>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</si>
  <si>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</si>
  <si>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</si>
  <si>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</si>
  <si>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</si>
  <si>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</si>
  <si>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</si>
  <si>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</si>
  <si>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</si>
  <si>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</si>
  <si>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</si>
  <si>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</si>
  <si>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</si>
  <si>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</si>
  <si>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</si>
  <si>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</si>
  <si>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</si>
  <si>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</si>
  <si>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</si>
  <si>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</si>
  <si>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</si>
  <si>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</si>
  <si>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</si>
  <si>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</si>
  <si>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</si>
  <si>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</si>
  <si>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</si>
  <si>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</si>
  <si>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</si>
  <si>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</si>
  <si>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</si>
  <si>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</si>
  <si>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</si>
  <si>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</si>
  <si>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</si>
  <si>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</si>
  <si>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</si>
  <si>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</si>
  <si>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</si>
  <si>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</si>
  <si>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</si>
  <si>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</si>
  <si>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</si>
  <si>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</si>
  <si>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</si>
  <si>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</si>
  <si>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</si>
  <si>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</si>
  <si>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</si>
  <si>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</si>
  <si>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</si>
  <si>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</si>
  <si>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</si>
  <si>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</si>
  <si>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</si>
  <si>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</si>
  <si>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</si>
  <si>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</si>
  <si>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</si>
  <si>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</si>
  <si>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</si>
  <si>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</si>
  <si>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</si>
  <si>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</si>
  <si>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</si>
  <si>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</si>
  <si>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</si>
  <si>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</si>
  <si>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</si>
  <si>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</si>
  <si>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</si>
  <si>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</si>
  <si>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</si>
  <si>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</si>
  <si>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</si>
  <si>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</si>
  <si>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</si>
  <si>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</si>
  <si>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</si>
  <si>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</si>
  <si>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</si>
  <si>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</si>
  <si>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</si>
  <si>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</si>
  <si>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</si>
  <si>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</si>
  <si>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</si>
  <si>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</si>
  <si>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</si>
  <si>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</si>
  <si>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</si>
  <si>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</si>
  <si>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</si>
  <si>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</si>
  <si>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</si>
  <si>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</si>
  <si>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</si>
  <si>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</si>
  <si>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</si>
  <si>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</si>
  <si>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</si>
  <si>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</si>
  <si>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</si>
  <si>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</si>
  <si>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</si>
  <si>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</si>
  <si>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</si>
  <si>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</si>
  <si>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</si>
  <si>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</si>
  <si>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</si>
  <si>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</si>
  <si>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</si>
  <si>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</si>
  <si>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</si>
  <si>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</si>
  <si>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</si>
  <si>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</si>
  <si>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</si>
  <si>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</si>
  <si>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</si>
  <si>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</si>
  <si>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</si>
  <si>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</si>
  <si>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</si>
  <si>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</si>
  <si>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</si>
  <si>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</si>
  <si>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</si>
  <si>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</si>
  <si>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</si>
  <si>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</si>
  <si>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</si>
  <si>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</si>
  <si>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</si>
  <si>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</si>
  <si>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</si>
  <si>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</si>
  <si>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</si>
  <si>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</si>
  <si>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</si>
  <si>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</si>
  <si>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</si>
  <si>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</si>
  <si>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</si>
  <si>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</si>
  <si>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</si>
  <si>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</si>
  <si>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</si>
  <si>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</si>
  <si>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</si>
  <si>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</si>
  <si>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</si>
  <si>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</si>
  <si>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</si>
  <si>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</si>
  <si>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</si>
  <si>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</si>
  <si>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</si>
  <si>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</si>
  <si>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</si>
  <si>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</si>
  <si>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</si>
  <si>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</si>
  <si>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</si>
  <si>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</si>
  <si>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</si>
  <si>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</si>
  <si>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</si>
  <si>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</si>
  <si>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</si>
  <si>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</si>
  <si>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</si>
  <si>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</si>
  <si>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</si>
  <si>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</si>
  <si>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</si>
  <si>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</si>
  <si>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</si>
  <si>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</si>
  <si>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</si>
  <si>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</si>
  <si>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</si>
  <si>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</si>
  <si>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</si>
  <si>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</si>
  <si>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</si>
  <si>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</si>
  <si>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</si>
  <si>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</si>
  <si>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</si>
  <si>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</si>
  <si>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</si>
  <si>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</si>
  <si>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</si>
  <si>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</si>
  <si>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</si>
  <si>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</si>
  <si>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</si>
  <si>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</si>
  <si>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</si>
  <si>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</si>
  <si>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</si>
  <si>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</si>
  <si>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</si>
  <si>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</si>
  <si>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</si>
  <si>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</si>
  <si>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</si>
  <si>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</si>
  <si>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</si>
  <si>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</si>
  <si>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</si>
  <si>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</si>
  <si>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</si>
  <si>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</si>
  <si>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</si>
  <si>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</si>
  <si>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</si>
  <si>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</si>
  <si>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</si>
  <si>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</si>
  <si>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</si>
  <si>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</si>
  <si>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</si>
  <si>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</si>
  <si>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</si>
  <si>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</si>
  <si>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</si>
  <si>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</si>
  <si>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</si>
  <si>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</si>
  <si>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</si>
  <si>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</si>
  <si>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</si>
  <si>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</si>
  <si>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</si>
  <si>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</si>
  <si>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</si>
  <si>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</si>
  <si>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</si>
  <si>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</si>
  <si>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</si>
  <si>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</si>
  <si>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</si>
  <si>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</si>
  <si>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</si>
  <si>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</si>
  <si>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</si>
  <si>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</si>
  <si>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</si>
  <si>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</si>
  <si>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</si>
  <si>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</si>
  <si>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</si>
  <si>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</si>
  <si>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</si>
  <si>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</si>
  <si>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</si>
  <si>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</si>
  <si>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</si>
  <si>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</si>
  <si>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</si>
  <si>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</si>
  <si>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</si>
  <si>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</si>
  <si>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</si>
  <si>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</si>
  <si>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</si>
  <si>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</si>
  <si>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</si>
  <si>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</si>
  <si>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</si>
  <si>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</si>
  <si>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</si>
  <si>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</si>
  <si>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</si>
  <si>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</si>
  <si>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</si>
  <si>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</si>
  <si>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</si>
  <si>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</si>
  <si>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</si>
  <si>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</si>
  <si>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</si>
  <si>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</si>
  <si>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</si>
  <si>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</si>
  <si>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</si>
  <si>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</si>
  <si>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</si>
  <si>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</si>
  <si>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</si>
  <si>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</si>
  <si>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</si>
  <si>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</si>
  <si>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</si>
  <si>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</si>
  <si>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</si>
  <si>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</si>
  <si>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</si>
  <si>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</si>
  <si>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</si>
  <si>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</si>
  <si>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</si>
  <si>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</si>
  <si>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</si>
  <si>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</si>
  <si>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</si>
  <si>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</si>
  <si>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</si>
  <si>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</si>
  <si>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</si>
  <si>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</si>
  <si>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</si>
  <si>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</si>
  <si>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</si>
  <si>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</si>
  <si>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</si>
  <si>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</si>
  <si>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</si>
  <si>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</si>
  <si>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</si>
  <si>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</si>
  <si>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</si>
  <si>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</si>
  <si>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</si>
  <si>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</si>
  <si>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</si>
  <si>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</si>
  <si>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</si>
  <si>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</si>
  <si>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</si>
  <si>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</si>
  <si>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</si>
  <si>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</si>
  <si>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</si>
  <si>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</si>
  <si>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</si>
  <si>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</si>
  <si>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</si>
  <si>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</si>
  <si>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</si>
  <si>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</si>
  <si>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</si>
  <si>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</si>
  <si>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</si>
  <si>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</si>
  <si>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</si>
  <si>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</si>
  <si>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</si>
  <si>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</si>
  <si>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</si>
  <si>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</si>
  <si>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</si>
  <si>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</si>
  <si>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</si>
  <si>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</si>
  <si>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</si>
  <si>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</si>
  <si>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</si>
  <si>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</si>
  <si>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</si>
  <si>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</si>
  <si>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</si>
  <si>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</si>
  <si>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</si>
  <si>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</si>
  <si>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</si>
  <si>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</si>
  <si>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</si>
  <si>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</si>
  <si>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</si>
  <si>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</si>
  <si>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</si>
  <si>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</si>
  <si>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</si>
  <si>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</si>
  <si>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</si>
  <si>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</si>
  <si>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</si>
  <si>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</si>
  <si>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</si>
  <si>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</si>
  <si>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</si>
  <si>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</si>
  <si>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</si>
  <si>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</si>
  <si>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</si>
  <si>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</si>
  <si>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</si>
  <si>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</si>
  <si>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</si>
  <si>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</si>
  <si>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</si>
  <si>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</si>
  <si>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</si>
  <si>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</si>
  <si>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</si>
  <si>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</si>
  <si>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</si>
  <si>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</si>
  <si>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</si>
  <si>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</si>
  <si>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</si>
  <si>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</si>
  <si>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</si>
  <si>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</si>
  <si>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</si>
  <si>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</si>
  <si>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</si>
  <si>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</si>
  <si>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</si>
  <si>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</si>
  <si>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</si>
  <si>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</si>
  <si>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</si>
  <si>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</si>
  <si>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</si>
  <si>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</si>
  <si>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</si>
  <si>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</si>
  <si>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</si>
  <si>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</si>
  <si>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</si>
  <si>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</si>
  <si>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</si>
  <si>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</si>
  <si>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</si>
  <si>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</si>
  <si>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</si>
  <si>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</si>
  <si>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</si>
  <si>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</si>
  <si>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</si>
  <si>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</si>
  <si>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</si>
  <si>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</si>
  <si>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</si>
  <si>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</si>
  <si>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</si>
  <si>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</si>
  <si>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</si>
  <si>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</si>
  <si>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</si>
  <si>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</si>
  <si>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</si>
  <si>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</si>
  <si>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</si>
  <si>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</si>
  <si>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</si>
  <si>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</si>
  <si>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</si>
  <si>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</si>
  <si>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</si>
  <si>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</si>
  <si>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</si>
  <si>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</si>
  <si>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</si>
  <si>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</si>
  <si>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</si>
  <si>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</si>
  <si>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</si>
  <si>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</si>
  <si>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</si>
  <si>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</si>
  <si>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</si>
  <si>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</si>
  <si>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</si>
  <si>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</si>
  <si>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</si>
  <si>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</si>
  <si>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</si>
  <si>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</si>
  <si>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</si>
  <si>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</si>
  <si>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</si>
  <si>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</si>
  <si>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</si>
  <si>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</si>
  <si>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</si>
  <si>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</si>
  <si>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</si>
  <si>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</si>
  <si>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</si>
  <si>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</si>
  <si>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</si>
  <si>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</si>
  <si>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</si>
  <si>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</si>
  <si>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</si>
  <si>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</si>
  <si>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</si>
  <si>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</si>
  <si>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</si>
  <si>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</si>
  <si>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</si>
  <si>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</si>
  <si>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</si>
  <si>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</si>
  <si>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</si>
  <si>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</si>
  <si>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</si>
  <si>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</si>
  <si>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</si>
  <si>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</si>
  <si>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</si>
  <si>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</si>
  <si>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</si>
  <si>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</si>
  <si>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</si>
  <si>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</si>
  <si>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</si>
  <si>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</si>
  <si>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</si>
  <si>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</si>
  <si>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</si>
  <si>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</si>
  <si>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</si>
  <si>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</si>
  <si>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</si>
  <si>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</si>
  <si>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</si>
  <si>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</si>
  <si>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</si>
  <si>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</si>
  <si>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</si>
  <si>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</si>
  <si>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</si>
  <si>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</si>
  <si>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</si>
  <si>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</si>
  <si>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</si>
  <si>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</si>
  <si>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</si>
  <si>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</si>
  <si>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</si>
  <si>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</si>
  <si>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</si>
  <si>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</si>
  <si>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</si>
  <si>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</si>
  <si>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</si>
  <si>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</si>
  <si>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</si>
  <si>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</si>
  <si>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</si>
  <si>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</si>
  <si>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</si>
  <si>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</si>
  <si>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</si>
  <si>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</si>
  <si>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</si>
  <si>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</si>
  <si>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</si>
  <si>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</si>
  <si>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</si>
  <si>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</si>
  <si>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</si>
  <si>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</si>
  <si>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</si>
  <si>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</si>
  <si>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</si>
  <si>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</si>
  <si>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</si>
  <si>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</si>
  <si>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</si>
  <si>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</si>
  <si>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</si>
  <si>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</si>
  <si>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</si>
  <si>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</si>
  <si>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</si>
  <si>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</si>
  <si>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</si>
  <si>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</si>
  <si>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</si>
  <si>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</si>
  <si>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</si>
  <si>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</si>
  <si>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</si>
  <si>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</si>
  <si>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</si>
  <si>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</si>
  <si>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</si>
  <si>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</si>
  <si>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</si>
  <si>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</si>
  <si>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</si>
  <si>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</si>
  <si>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</si>
  <si>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</si>
  <si>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</si>
  <si>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</si>
  <si>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</si>
  <si>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</si>
  <si>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</si>
  <si>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</si>
  <si>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</si>
  <si>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</si>
  <si>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</si>
  <si>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</si>
  <si>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</si>
  <si>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</si>
  <si>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</si>
  <si>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</si>
  <si>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</si>
  <si>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</si>
  <si>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</si>
  <si>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</si>
  <si>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</si>
  <si>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</si>
  <si>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</si>
  <si>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</si>
  <si>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</si>
  <si>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</si>
  <si>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</si>
  <si>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</si>
  <si>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</si>
  <si>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</si>
  <si>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</si>
  <si>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</si>
  <si>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</si>
  <si>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</si>
  <si>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</si>
  <si>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</si>
  <si>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</si>
  <si>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</si>
  <si>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</si>
  <si>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</si>
  <si>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</si>
  <si>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</si>
  <si>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</si>
  <si>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</si>
  <si>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</si>
  <si>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</si>
  <si>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</si>
  <si>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</si>
  <si>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</si>
  <si>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</si>
  <si>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</si>
  <si>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</si>
  <si>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</si>
  <si>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</si>
  <si>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</si>
  <si>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</si>
  <si>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</si>
  <si>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</si>
  <si>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</si>
  <si>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</si>
  <si>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</si>
  <si>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</si>
  <si>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</si>
  <si>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</si>
  <si>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</si>
  <si>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</si>
  <si>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</si>
  <si>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</si>
  <si>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</si>
  <si>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</si>
  <si>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</si>
  <si>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</si>
  <si>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</si>
  <si>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</si>
  <si>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</si>
  <si>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</si>
  <si>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</si>
  <si>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</si>
  <si>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</si>
  <si>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</si>
  <si>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</si>
  <si>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</si>
  <si>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</si>
  <si>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</si>
  <si>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</si>
  <si>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</si>
  <si>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</si>
  <si>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</si>
  <si>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</si>
  <si>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</si>
  <si>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</si>
  <si>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</si>
  <si>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</si>
  <si>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</si>
  <si>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</si>
  <si>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</si>
  <si>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</si>
  <si>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</si>
  <si>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</si>
  <si>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</si>
  <si>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</si>
  <si>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</si>
  <si>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</si>
  <si>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</si>
  <si>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</si>
  <si>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</si>
  <si>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</si>
  <si>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</si>
  <si>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</si>
  <si>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</si>
  <si>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</si>
  <si>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</si>
  <si>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</si>
  <si>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</si>
  <si>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</si>
  <si>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</si>
  <si>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</si>
  <si>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</si>
  <si>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</si>
  <si>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</si>
  <si>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</si>
  <si>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</si>
  <si>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</si>
  <si>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</si>
  <si>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</si>
  <si>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</si>
  <si>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</si>
  <si>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</si>
  <si>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</si>
  <si>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</si>
  <si>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</si>
  <si>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</si>
  <si>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</si>
  <si>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</si>
  <si>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</si>
  <si>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</si>
  <si>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</si>
  <si>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</si>
  <si>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</si>
  <si>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</si>
  <si>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</si>
  <si>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</si>
  <si>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</si>
  <si>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</si>
  <si>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</si>
  <si>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</si>
  <si>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</si>
  <si>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</si>
  <si>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</si>
  <si>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</si>
  <si>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</si>
  <si>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</si>
  <si>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</si>
  <si>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</si>
  <si>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</si>
  <si>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</si>
  <si>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</si>
  <si>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</si>
  <si>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</si>
  <si>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</si>
  <si>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</si>
  <si>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</si>
  <si>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</si>
  <si>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</si>
  <si>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</si>
  <si>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</si>
  <si>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</si>
  <si>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</si>
  <si>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</si>
  <si>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</si>
  <si>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</si>
  <si>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</si>
  <si>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</si>
  <si>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</si>
  <si>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</si>
  <si>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</si>
  <si>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</si>
  <si>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</si>
  <si>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</si>
  <si>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</si>
  <si>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</si>
  <si>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</si>
  <si>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</si>
  <si>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</si>
  <si>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</si>
  <si>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</si>
  <si>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</si>
  <si>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</si>
  <si>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</si>
  <si>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</si>
  <si>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</si>
  <si>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</si>
  <si>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</si>
  <si>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</si>
  <si>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</si>
  <si>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</si>
  <si>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</si>
  <si>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</si>
  <si>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</si>
  <si>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</si>
  <si>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</si>
  <si>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</si>
  <si>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</si>
  <si>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</si>
  <si>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</si>
  <si>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</si>
  <si>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</si>
  <si>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</si>
  <si>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</si>
  <si>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</si>
  <si>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</si>
  <si>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</si>
  <si>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</si>
  <si>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</si>
  <si>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</si>
  <si>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</si>
  <si>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</si>
  <si>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</si>
  <si>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</si>
  <si>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</si>
  <si>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</si>
  <si>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</si>
  <si>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</si>
  <si>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</si>
  <si>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</si>
  <si>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</si>
  <si>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</si>
  <si>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</si>
  <si>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</si>
  <si>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</si>
  <si>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</si>
  <si>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</si>
  <si>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</si>
  <si>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</si>
  <si>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</si>
  <si>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</si>
  <si>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</si>
  <si>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</si>
  <si>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</si>
  <si>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</si>
  <si>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</si>
  <si>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</si>
  <si>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</si>
  <si>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</si>
  <si>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</si>
  <si>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</si>
  <si>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</si>
  <si>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</si>
  <si>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</si>
  <si>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</si>
  <si>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</si>
  <si>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</si>
  <si>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</si>
  <si>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</si>
  <si>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</si>
  <si>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</si>
  <si>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</si>
  <si>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</si>
  <si>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</si>
  <si>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</si>
  <si>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</si>
  <si>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</si>
  <si>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</si>
  <si>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</si>
  <si>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</si>
  <si>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</si>
  <si>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</si>
  <si>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</si>
  <si>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</si>
  <si>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</si>
  <si>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</si>
  <si>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</si>
  <si>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</si>
  <si>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</si>
  <si>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</si>
  <si>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</si>
  <si>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</si>
  <si>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</si>
  <si>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</si>
  <si>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</si>
  <si>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</si>
  <si>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</si>
  <si>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</si>
  <si>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</si>
  <si>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</si>
  <si>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</si>
  <si>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</si>
  <si>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</si>
  <si>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</si>
  <si>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</si>
  <si>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</si>
  <si>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</si>
  <si>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</si>
  <si>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</si>
  <si>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</si>
  <si>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</si>
  <si>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</si>
  <si>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</si>
  <si>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</si>
  <si>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</si>
  <si>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</si>
  <si>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</si>
  <si>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</si>
  <si>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</si>
  <si>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</si>
  <si>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</si>
  <si>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</si>
  <si>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</si>
  <si>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</si>
  <si>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</si>
  <si>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</si>
  <si>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</si>
  <si>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</si>
  <si>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</si>
  <si>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</si>
  <si>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</si>
  <si>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</si>
  <si>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</si>
  <si>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</si>
  <si>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</si>
  <si>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</si>
  <si>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</si>
  <si>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</si>
  <si>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</si>
  <si>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</si>
  <si>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</si>
  <si>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</si>
  <si>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</si>
  <si>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</si>
  <si>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</si>
  <si>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</si>
  <si>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</si>
  <si>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</si>
  <si>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</si>
  <si>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</si>
  <si>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</si>
  <si>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</si>
  <si>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</si>
  <si>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</si>
  <si>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</si>
  <si>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</si>
  <si>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</si>
  <si>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</si>
  <si>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</si>
  <si>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</si>
  <si>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</si>
  <si>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</si>
  <si>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</si>
  <si>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</si>
  <si>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</si>
  <si>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</si>
  <si>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</si>
  <si>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</si>
  <si>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</si>
  <si>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</si>
  <si>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</si>
  <si>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</si>
  <si>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</si>
  <si>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</si>
  <si>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</si>
  <si>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</si>
  <si>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</si>
  <si>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</si>
  <si>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</si>
  <si>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</si>
  <si>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</si>
  <si>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</si>
  <si>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</si>
  <si>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</si>
  <si>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</si>
  <si>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</si>
  <si>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</si>
  <si>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</si>
  <si>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</si>
  <si>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</si>
  <si>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</si>
  <si>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</si>
  <si>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</si>
  <si>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</si>
  <si>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</si>
  <si>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</si>
  <si>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</si>
  <si>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</si>
  <si>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</si>
  <si>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</si>
  <si>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</si>
  <si>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</si>
  <si>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</si>
  <si>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</si>
  <si>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</si>
  <si>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</si>
  <si>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</si>
  <si>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</si>
  <si>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</si>
  <si>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</si>
  <si>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</si>
  <si>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</si>
  <si>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</si>
  <si>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</si>
  <si>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</si>
  <si>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</si>
  <si>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</si>
  <si>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</si>
  <si>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</si>
  <si>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</si>
  <si>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</si>
  <si>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</si>
  <si>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</si>
  <si>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</si>
  <si>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</si>
  <si>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</si>
  <si>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</si>
  <si>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</si>
  <si>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</si>
  <si>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</si>
  <si>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</si>
  <si>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</si>
  <si>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</si>
  <si>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</si>
  <si>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</si>
  <si>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</si>
  <si>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</si>
  <si>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</si>
  <si>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</si>
  <si>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</si>
  <si>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</si>
  <si>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</si>
  <si>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</si>
  <si>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</si>
  <si>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</si>
  <si>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</si>
  <si>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</si>
  <si>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</si>
  <si>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</si>
  <si>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</si>
  <si>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</si>
  <si>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</si>
  <si>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</si>
  <si>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</si>
  <si>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</si>
  <si>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</si>
  <si>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</si>
  <si>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</si>
  <si>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</si>
  <si>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</si>
  <si>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</si>
  <si>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</si>
  <si>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</si>
  <si>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</si>
  <si>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</si>
  <si>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</si>
  <si>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</si>
  <si>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</si>
  <si>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</si>
  <si>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</si>
  <si>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</si>
  <si>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</si>
  <si>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</si>
  <si>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</si>
  <si>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</si>
  <si>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</si>
  <si>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</si>
  <si>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</si>
  <si>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</si>
  <si>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</si>
  <si>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</si>
  <si>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</si>
  <si>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</si>
  <si>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</si>
  <si>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</si>
  <si>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</si>
  <si>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</si>
  <si>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</si>
  <si>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</si>
  <si>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</si>
  <si>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</si>
  <si>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</si>
  <si>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</si>
  <si>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</si>
  <si>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</si>
  <si>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</si>
  <si>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</si>
  <si>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</si>
  <si>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</si>
  <si>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</si>
  <si>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</si>
  <si>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</si>
  <si>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</si>
  <si>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</si>
  <si>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</si>
  <si>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</si>
  <si>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</si>
  <si>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</si>
  <si>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</si>
  <si>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</si>
  <si>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</si>
  <si>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</si>
  <si>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</si>
  <si>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</si>
  <si>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</si>
  <si>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</si>
  <si>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</si>
  <si>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</si>
  <si>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</si>
  <si>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</si>
  <si>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</si>
  <si>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</si>
  <si>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</si>
  <si>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</si>
  <si>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</si>
  <si>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</si>
  <si>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</si>
  <si>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</si>
  <si>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</si>
  <si>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</si>
  <si>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</si>
  <si>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</si>
  <si>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</si>
  <si>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</si>
  <si>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</si>
  <si>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</si>
  <si>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</si>
  <si>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</si>
  <si>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</si>
  <si>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</si>
  <si>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</si>
  <si>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</si>
  <si>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</si>
  <si>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</si>
  <si>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</si>
  <si>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</si>
  <si>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</si>
  <si>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</si>
  <si>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</si>
  <si>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</si>
  <si>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</si>
  <si>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</si>
  <si>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</si>
  <si>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</si>
  <si>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</si>
  <si>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</si>
  <si>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</si>
  <si>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</si>
  <si>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</si>
  <si>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</si>
  <si>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</si>
  <si>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</si>
  <si>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</si>
  <si>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</si>
  <si>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</si>
  <si>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</si>
  <si>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</si>
  <si>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</si>
  <si>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</si>
  <si>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</si>
  <si>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</si>
  <si>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</si>
  <si>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</si>
  <si>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</si>
  <si>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</si>
  <si>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</si>
  <si>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</si>
  <si>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</si>
  <si>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</si>
  <si>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</si>
  <si>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</si>
  <si>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</si>
  <si>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</si>
  <si>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</si>
  <si>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</si>
  <si>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</si>
  <si>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</si>
  <si>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</si>
  <si>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</si>
  <si>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</si>
  <si>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</si>
  <si>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</si>
  <si>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</si>
  <si>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</si>
  <si>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</si>
  <si>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</si>
  <si>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</si>
  <si>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</si>
  <si>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</si>
  <si>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</si>
  <si>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</si>
  <si>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</si>
  <si>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</si>
  <si>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</si>
  <si>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</si>
  <si>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</si>
  <si>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</si>
  <si>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</si>
  <si>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</si>
  <si>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</si>
  <si>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</si>
  <si>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</si>
  <si>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</si>
  <si>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</si>
  <si>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</si>
  <si>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</si>
  <si>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</si>
  <si>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</si>
  <si>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</si>
  <si>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</si>
  <si>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</si>
  <si>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</si>
  <si>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</si>
  <si>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</si>
  <si>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</si>
  <si>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</si>
  <si>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</si>
  <si>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</si>
  <si>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</si>
  <si>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</si>
  <si>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</si>
  <si>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</si>
  <si>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</si>
  <si>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</si>
  <si>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</si>
  <si>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</si>
  <si>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</si>
  <si>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</si>
  <si>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</si>
  <si>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</si>
  <si>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</si>
  <si>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</si>
  <si>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</si>
  <si>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</si>
  <si>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</si>
  <si>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</si>
  <si>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</si>
  <si>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</si>
  <si>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</si>
  <si>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</si>
  <si>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</si>
  <si>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</si>
  <si>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</si>
  <si>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</si>
  <si>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</si>
  <si>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</si>
  <si>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</si>
  <si>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</si>
  <si>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</si>
  <si>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</si>
  <si>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</si>
  <si>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</si>
  <si>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</si>
  <si>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</si>
  <si>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</si>
  <si>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</si>
  <si>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</si>
  <si>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</si>
  <si>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</si>
  <si>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</si>
  <si>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</si>
  <si>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</si>
  <si>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</si>
  <si>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</si>
  <si>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</si>
  <si>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</si>
  <si>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</si>
  <si>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</si>
  <si>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</si>
  <si>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</si>
  <si>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</si>
  <si>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</si>
  <si>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</si>
  <si>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</si>
  <si>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</si>
  <si>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</si>
  <si>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</si>
  <si>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</si>
  <si>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</si>
  <si>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</si>
  <si>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</si>
  <si>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</si>
  <si>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</si>
  <si>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</si>
  <si>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</si>
  <si>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</si>
  <si>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</si>
  <si>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</si>
  <si>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</si>
  <si>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</si>
  <si>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</si>
  <si>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</si>
  <si>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</si>
  <si>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</si>
  <si>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</si>
  <si>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</si>
  <si>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</si>
  <si>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</si>
  <si>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</si>
  <si>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</si>
  <si>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</si>
  <si>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</si>
  <si>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</si>
  <si>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</si>
  <si>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</si>
  <si>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</si>
  <si>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</si>
  <si>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</si>
  <si>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</si>
  <si>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</si>
  <si>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</si>
  <si>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</si>
  <si>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</si>
  <si>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</si>
  <si>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</si>
  <si>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</si>
  <si>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</si>
  <si>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</si>
  <si>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</si>
  <si>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</si>
  <si>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</si>
  <si>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</si>
  <si>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</si>
  <si>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</si>
  <si>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</si>
  <si>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</si>
  <si>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</si>
  <si>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</si>
  <si>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</si>
  <si>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</si>
  <si>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</si>
  <si>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</si>
  <si>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</si>
  <si>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</si>
  <si>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</si>
  <si>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</si>
  <si>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</si>
  <si>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</si>
  <si>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</si>
  <si>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</si>
  <si>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</si>
  <si>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</si>
  <si>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</si>
  <si>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</si>
  <si>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</si>
  <si>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</si>
  <si>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</si>
  <si>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</si>
  <si>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</si>
  <si>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</si>
  <si>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</si>
  <si>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</si>
  <si>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</si>
  <si>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</si>
  <si>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</si>
  <si>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</si>
  <si>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</si>
  <si>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</si>
  <si>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</si>
  <si>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</si>
  <si>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</si>
  <si>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</si>
  <si>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</si>
  <si>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</si>
  <si>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</si>
  <si>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</si>
  <si>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</si>
  <si>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</si>
  <si>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</si>
  <si>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</si>
  <si>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</si>
  <si>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</si>
  <si>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</si>
  <si>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</si>
  <si>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</si>
  <si>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</si>
  <si>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</si>
  <si>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</si>
  <si>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</si>
  <si>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</si>
  <si>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</si>
  <si>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</si>
  <si>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</si>
  <si>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</si>
  <si>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</si>
  <si>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</si>
  <si>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</si>
  <si>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</si>
  <si>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</si>
  <si>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</si>
  <si>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</si>
  <si>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</si>
  <si>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</si>
  <si>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</si>
  <si>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</si>
  <si>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</si>
  <si>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</si>
  <si>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</si>
  <si>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</si>
  <si>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</si>
  <si>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</si>
  <si>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</si>
  <si>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</si>
  <si>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</si>
  <si>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</si>
  <si>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</si>
  <si>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</si>
  <si>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</si>
  <si>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</si>
  <si>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</si>
  <si>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</si>
  <si>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</si>
  <si>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</si>
  <si>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</si>
  <si>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</si>
  <si>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</si>
  <si>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</si>
  <si>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</si>
  <si>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</si>
  <si>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</si>
  <si>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</si>
  <si>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</si>
  <si>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</si>
  <si>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</si>
  <si>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</si>
  <si>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</si>
  <si>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</si>
  <si>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</si>
  <si>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</si>
  <si>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</si>
  <si>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</si>
  <si>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</si>
  <si>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</si>
  <si>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</si>
  <si>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</si>
  <si>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</si>
  <si>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</si>
  <si>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</si>
  <si>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</si>
  <si>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</si>
  <si>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</si>
  <si>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</si>
  <si>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</si>
  <si>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</si>
  <si>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</si>
  <si>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</si>
  <si>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</si>
  <si>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</si>
  <si>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</si>
  <si>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</si>
  <si>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</si>
  <si>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</si>
  <si>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</si>
  <si>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</si>
  <si>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</si>
  <si>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</si>
  <si>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</si>
  <si>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</si>
  <si>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</si>
  <si>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</si>
  <si>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</si>
  <si>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</si>
  <si>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</si>
  <si>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</si>
  <si>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</si>
  <si>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</si>
  <si>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</si>
  <si>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</si>
  <si>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</si>
  <si>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</si>
  <si>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</si>
  <si>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</si>
  <si>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</si>
  <si>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</si>
  <si>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</si>
  <si>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</si>
  <si>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</si>
  <si>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</si>
  <si>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</si>
  <si>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</si>
  <si>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</si>
  <si>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</si>
  <si>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</si>
  <si>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</si>
  <si>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</si>
  <si>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</si>
  <si>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</si>
  <si>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</si>
  <si>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</si>
  <si>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</si>
  <si>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</si>
  <si>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</si>
  <si>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</si>
  <si>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</si>
  <si>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</si>
  <si>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</si>
  <si>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</si>
  <si>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</si>
  <si>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</si>
  <si>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</si>
  <si>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</si>
  <si>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</si>
  <si>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</si>
  <si>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</si>
  <si>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</si>
  <si>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</si>
  <si>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</si>
  <si>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</si>
  <si>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</si>
  <si>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</si>
  <si>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</si>
  <si>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</si>
  <si>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</si>
  <si>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</si>
  <si>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</si>
  <si>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</si>
  <si>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</si>
  <si>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</si>
  <si>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</si>
  <si>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</si>
  <si>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</si>
  <si>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</si>
  <si>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</si>
  <si>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</si>
  <si>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</si>
  <si>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</si>
  <si>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</si>
  <si>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</si>
  <si>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</si>
  <si>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</si>
  <si>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</si>
  <si>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</si>
  <si>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</si>
  <si>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</si>
  <si>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</si>
  <si>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</si>
  <si>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</si>
  <si>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</si>
  <si>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</si>
  <si>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</si>
  <si>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</si>
  <si>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</si>
  <si>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</si>
  <si>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</si>
  <si>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</si>
  <si>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</si>
  <si>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</si>
  <si>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</si>
  <si>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</si>
  <si>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</si>
  <si>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</si>
  <si>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</si>
  <si>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</si>
  <si>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</si>
  <si>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</si>
  <si>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</si>
  <si>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</si>
  <si>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</si>
  <si>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</si>
  <si>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</si>
  <si>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</si>
  <si>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</si>
  <si>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</si>
  <si>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</si>
  <si>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</si>
  <si>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</si>
  <si>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</si>
  <si>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</si>
  <si>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</si>
  <si>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</si>
  <si>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</si>
  <si>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</si>
  <si>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</si>
  <si>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</si>
  <si>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</si>
  <si>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</si>
  <si>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</si>
  <si>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</si>
  <si>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</si>
  <si>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</si>
  <si>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</si>
  <si>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</si>
  <si>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</si>
  <si>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</si>
  <si>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</si>
  <si>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</si>
  <si>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</si>
  <si>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</si>
  <si>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</si>
  <si>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</si>
  <si>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</si>
  <si>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</si>
  <si>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</si>
  <si>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</si>
  <si>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</si>
  <si>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</si>
  <si>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</si>
  <si>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</si>
  <si>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</si>
  <si>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</si>
  <si>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</si>
  <si>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</si>
  <si>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</si>
  <si>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</si>
  <si>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</si>
  <si>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</si>
  <si>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</si>
  <si>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</si>
  <si>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</si>
  <si>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</si>
  <si>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</si>
  <si>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</si>
  <si>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</si>
  <si>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</si>
  <si>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</si>
  <si>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</si>
  <si>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</si>
  <si>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</si>
  <si>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</si>
  <si>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</si>
  <si>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</si>
  <si>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</si>
  <si>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</si>
  <si>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</si>
  <si>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</si>
  <si>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</si>
  <si>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</si>
  <si>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</si>
  <si>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</si>
  <si>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</si>
  <si>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</si>
  <si>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</si>
  <si>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</si>
  <si>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</si>
  <si>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</si>
  <si>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</si>
  <si>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</si>
  <si>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</si>
  <si>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</si>
  <si>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</si>
  <si>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</si>
  <si>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</si>
  <si>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</si>
  <si>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</si>
  <si>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</si>
  <si>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</si>
  <si>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</si>
  <si>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</si>
  <si>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</si>
  <si>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</si>
  <si>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</si>
  <si>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</si>
  <si>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</si>
  <si>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</si>
  <si>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</si>
  <si>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</si>
  <si>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</si>
  <si>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</si>
  <si>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</si>
  <si>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</si>
  <si>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</si>
  <si>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</si>
  <si>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</si>
  <si>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</si>
  <si>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</si>
  <si>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</si>
  <si>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</si>
  <si>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</si>
  <si>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</si>
  <si>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</si>
  <si>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</si>
  <si>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</si>
  <si>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</si>
  <si>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</si>
  <si>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</si>
  <si>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</si>
  <si>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</si>
  <si>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</si>
  <si>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</si>
  <si>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</si>
  <si>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</si>
  <si>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</si>
  <si>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</si>
  <si>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</si>
  <si>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</si>
  <si>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</si>
  <si>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</si>
  <si>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</si>
  <si>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</si>
  <si>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</si>
  <si>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</si>
  <si>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</si>
  <si>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</si>
  <si>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</si>
  <si>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</si>
  <si>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</si>
  <si>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</si>
  <si>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</si>
  <si>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</si>
  <si>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</si>
  <si>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</si>
  <si>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</si>
  <si>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</si>
  <si>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</si>
  <si>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</si>
  <si>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</si>
  <si>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</si>
  <si>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</si>
  <si>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</si>
  <si>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</si>
  <si>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</si>
  <si>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</si>
  <si>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</si>
  <si>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</si>
  <si>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</si>
  <si>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</si>
  <si>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</si>
  <si>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</si>
  <si>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</si>
  <si>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</si>
  <si>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</si>
  <si>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</si>
  <si>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</si>
  <si>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</si>
  <si>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</si>
  <si>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</si>
  <si>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</si>
  <si>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</si>
  <si>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</si>
  <si>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</si>
  <si>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</si>
  <si>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</si>
  <si>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</si>
  <si>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</si>
  <si>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</si>
  <si>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</si>
  <si>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</si>
  <si>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</si>
  <si>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</si>
  <si>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</si>
  <si>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</si>
  <si>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</si>
  <si>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</si>
  <si>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</si>
  <si>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</si>
  <si>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</si>
  <si>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</si>
  <si>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</si>
  <si>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</si>
  <si>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</si>
  <si>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</si>
  <si>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</si>
  <si>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</si>
  <si>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</si>
  <si>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</si>
  <si>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</si>
  <si>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</si>
  <si>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</si>
  <si>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</si>
  <si>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</si>
  <si>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</si>
  <si>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</si>
  <si>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</si>
  <si>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</si>
  <si>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</si>
  <si>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</si>
  <si>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</si>
  <si>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</si>
  <si>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</si>
  <si>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</si>
  <si>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</si>
  <si>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</si>
  <si>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</si>
  <si>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</si>
  <si>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</si>
  <si>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</si>
  <si>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</si>
  <si>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</si>
  <si>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</si>
  <si>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</si>
  <si>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</si>
  <si>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</si>
  <si>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</si>
  <si>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</si>
  <si>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</si>
  <si>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</si>
  <si>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</si>
  <si>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</si>
  <si>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</si>
  <si>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</si>
  <si>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</si>
  <si>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</si>
  <si>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</si>
  <si>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</si>
  <si>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</si>
  <si>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</si>
  <si>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</si>
  <si>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</si>
  <si>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</si>
  <si>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</si>
  <si>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</si>
  <si>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</si>
  <si>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</si>
  <si>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</si>
  <si>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</si>
  <si>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</si>
  <si>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</si>
  <si>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</si>
  <si>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</si>
  <si>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</si>
  <si>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</si>
  <si>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</si>
  <si>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</si>
  <si>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</si>
  <si>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</si>
  <si>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</si>
  <si>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</si>
  <si>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</si>
  <si>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</si>
  <si>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</si>
  <si>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</si>
  <si>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</si>
  <si>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</si>
  <si>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</si>
  <si>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</si>
  <si>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</si>
  <si>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</si>
  <si>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</si>
  <si>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</si>
  <si>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</si>
  <si>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</si>
  <si>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</si>
  <si>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</si>
  <si>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</si>
  <si>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</si>
  <si>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</si>
  <si>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</si>
  <si>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</si>
  <si>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</si>
  <si>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</si>
  <si>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</si>
  <si>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</si>
  <si>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</si>
  <si>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</si>
  <si>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</si>
  <si>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</si>
  <si>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</si>
  <si>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</si>
  <si>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</si>
  <si>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</si>
  <si>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</si>
  <si>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</si>
  <si>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</si>
  <si>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</si>
  <si>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</si>
  <si>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</si>
  <si>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</si>
  <si>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</si>
  <si>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</si>
  <si>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</si>
  <si>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</si>
  <si>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</si>
  <si>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</si>
  <si>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</si>
  <si>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</si>
  <si>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</si>
  <si>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</si>
  <si>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</si>
  <si>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</si>
  <si>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</si>
  <si>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</si>
  <si>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</si>
  <si>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</si>
  <si>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</si>
  <si>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</si>
  <si>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</si>
  <si>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</si>
  <si>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</si>
  <si>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</si>
  <si>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</si>
  <si>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</si>
  <si>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</si>
  <si>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</si>
  <si>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</si>
  <si>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</si>
  <si>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</si>
  <si>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</si>
  <si>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</si>
  <si>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</si>
  <si>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</si>
  <si>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</si>
  <si>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</si>
  <si>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</si>
  <si>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</si>
  <si>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</si>
  <si>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</si>
  <si>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</si>
  <si>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</si>
  <si>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</si>
  <si>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</si>
  <si>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</si>
  <si>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</si>
  <si>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</si>
  <si>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</si>
  <si>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</si>
  <si>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</si>
  <si>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</si>
  <si>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</si>
  <si>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</si>
  <si>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</si>
  <si>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</si>
  <si>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</si>
  <si>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</si>
  <si>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</si>
  <si>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</si>
  <si>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</si>
  <si>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</si>
  <si>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</si>
  <si>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</si>
  <si>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</si>
  <si>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</si>
  <si>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</si>
  <si>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</si>
  <si>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</si>
  <si>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</si>
  <si>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</si>
  <si>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</si>
  <si>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</si>
  <si>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</si>
  <si>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</si>
  <si>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</si>
  <si>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</si>
  <si>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</si>
  <si>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</si>
  <si>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</si>
  <si>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</si>
  <si>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</si>
  <si>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</si>
  <si>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</si>
  <si>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</si>
  <si>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</si>
  <si>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</si>
  <si>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</si>
  <si>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</si>
  <si>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</si>
  <si>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</si>
  <si>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</si>
  <si>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</si>
  <si>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</si>
  <si>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</si>
  <si>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</si>
  <si>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</si>
  <si>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</si>
  <si>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</si>
  <si>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</si>
  <si>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</si>
  <si>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</si>
  <si>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</si>
  <si>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</si>
  <si>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</si>
  <si>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</si>
  <si>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</si>
  <si>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</si>
  <si>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</si>
  <si>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</si>
  <si>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</si>
  <si>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</si>
  <si>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</si>
  <si>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</si>
  <si>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</si>
  <si>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</si>
  <si>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</si>
  <si>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</si>
  <si>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</si>
  <si>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</si>
  <si>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</si>
  <si>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</si>
  <si>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</si>
  <si>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</si>
  <si>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</si>
  <si>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</si>
  <si>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</si>
  <si>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</si>
  <si>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</si>
  <si>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</si>
  <si>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</si>
  <si>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</si>
  <si>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</si>
  <si>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</si>
  <si>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</si>
  <si>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</si>
  <si>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</si>
  <si>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</si>
  <si>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</si>
  <si>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</si>
  <si>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</si>
  <si>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</si>
  <si>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</si>
  <si>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</si>
  <si>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</si>
  <si>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</si>
  <si>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</si>
  <si>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</si>
  <si>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</si>
  <si>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</si>
  <si>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</si>
  <si>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</si>
  <si>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</si>
  <si>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</si>
  <si>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</si>
  <si>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</si>
  <si>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</si>
  <si>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</si>
  <si>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</si>
  <si>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</si>
  <si>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</si>
  <si>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</si>
  <si>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</si>
  <si>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</si>
  <si>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</si>
  <si>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</si>
  <si>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</si>
  <si>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</si>
  <si>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</si>
  <si>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</si>
  <si>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</si>
  <si>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</si>
  <si>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</si>
  <si>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</si>
  <si>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</si>
  <si>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</si>
  <si>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</si>
  <si>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</si>
  <si>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</si>
  <si>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</si>
  <si>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</si>
  <si>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</si>
  <si>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</si>
  <si>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</si>
  <si>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</si>
  <si>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</si>
  <si>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</si>
  <si>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</si>
  <si>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</si>
  <si>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</si>
  <si>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</si>
  <si>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</si>
  <si>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</si>
  <si>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</si>
  <si>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</si>
  <si>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</si>
  <si>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</si>
  <si>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</si>
  <si>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</si>
  <si>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</si>
  <si>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</si>
  <si>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</si>
  <si>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</si>
  <si>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</si>
  <si>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</si>
  <si>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</si>
  <si>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</si>
  <si>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</si>
  <si>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</si>
  <si>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</si>
  <si>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</si>
  <si>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</si>
  <si>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</si>
  <si>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</si>
  <si>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</si>
  <si>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</si>
  <si>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</si>
  <si>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</si>
  <si>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</si>
  <si>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</si>
  <si>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</si>
  <si>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</si>
  <si>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</si>
  <si>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</si>
  <si>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</si>
  <si>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</si>
  <si>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</si>
  <si>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</si>
  <si>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</si>
  <si>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</si>
  <si>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</si>
  <si>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</si>
  <si>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</si>
  <si>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</si>
  <si>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</si>
  <si>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</si>
  <si>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</si>
  <si>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</si>
  <si>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</si>
  <si>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</si>
  <si>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</si>
  <si>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</si>
  <si>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</si>
  <si>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</si>
  <si>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</si>
  <si>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</si>
  <si>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</si>
  <si>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</si>
  <si>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</si>
  <si>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</si>
  <si>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</si>
  <si>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</si>
  <si>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</si>
  <si>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</si>
  <si>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</si>
  <si>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</si>
  <si>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</si>
  <si>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</si>
  <si>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</si>
  <si>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</si>
  <si>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</si>
  <si>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</si>
  <si>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</si>
  <si>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</si>
  <si>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</si>
  <si>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</si>
  <si>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</si>
  <si>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</si>
  <si>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</si>
  <si>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</si>
  <si>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</si>
  <si>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</si>
  <si>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</si>
  <si>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</si>
  <si>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</si>
  <si>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</si>
  <si>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</si>
  <si>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</si>
  <si>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</si>
  <si>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</si>
  <si>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</si>
  <si>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</si>
  <si>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</si>
  <si>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</si>
  <si>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</si>
  <si>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</si>
  <si>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</si>
  <si>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</si>
  <si>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</si>
  <si>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</si>
  <si>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</si>
  <si>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</si>
  <si>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</si>
  <si>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</si>
  <si>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</si>
  <si>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</si>
  <si>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</si>
  <si>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</si>
  <si>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</si>
  <si>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</si>
  <si>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</si>
  <si>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</si>
  <si>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</si>
  <si>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</si>
  <si>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</si>
  <si>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</si>
  <si>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</si>
  <si>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</si>
  <si>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</si>
  <si>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</si>
  <si>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</si>
  <si>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</si>
  <si>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</si>
  <si>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</si>
  <si>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</si>
  <si>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</si>
  <si>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</si>
  <si>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</si>
  <si>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</si>
  <si>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</si>
  <si>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</si>
  <si>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</si>
  <si>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</si>
  <si>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</si>
  <si>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</si>
  <si>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</si>
  <si>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</si>
  <si>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</si>
  <si>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</si>
  <si>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</si>
  <si>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</si>
  <si>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</si>
  <si>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</si>
  <si>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</si>
  <si>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</si>
  <si>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</si>
  <si>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</si>
  <si>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</si>
  <si>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</si>
  <si>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</si>
  <si>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</si>
  <si>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</si>
  <si>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</si>
  <si>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</si>
  <si>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</si>
  <si>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</si>
  <si>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</si>
  <si>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</si>
  <si>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</si>
  <si>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</si>
  <si>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</si>
  <si>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</si>
  <si>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</si>
  <si>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</si>
  <si>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</si>
  <si>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</si>
  <si>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</si>
  <si>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</si>
  <si>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</si>
  <si>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</si>
  <si>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</si>
  <si>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</si>
  <si>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</si>
  <si>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</si>
  <si>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</si>
  <si>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</si>
  <si>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</si>
  <si>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</si>
  <si>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</si>
  <si>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</si>
  <si>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</si>
  <si>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</si>
  <si>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</si>
  <si>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</si>
  <si>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</si>
  <si>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</si>
  <si>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</si>
  <si>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</si>
  <si>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</si>
  <si>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</si>
  <si>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</si>
  <si>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</si>
  <si>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</si>
  <si>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</si>
  <si>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</si>
  <si>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</si>
  <si>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</si>
  <si>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</si>
  <si>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</si>
  <si>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</si>
  <si>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</si>
  <si>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</si>
  <si>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</si>
  <si>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</si>
  <si>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</si>
  <si>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</si>
  <si>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</si>
  <si>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</si>
  <si>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</si>
  <si>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</si>
  <si>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</si>
  <si>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</si>
  <si>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</si>
  <si>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</si>
  <si>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</si>
  <si>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</si>
  <si>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</si>
  <si>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</si>
  <si>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</si>
  <si>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</si>
  <si>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</si>
  <si>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</si>
  <si>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</si>
  <si>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</si>
  <si>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</si>
  <si>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</si>
  <si>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</si>
  <si>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</si>
  <si>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</si>
  <si>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</si>
  <si>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</si>
  <si>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</si>
  <si>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</si>
  <si>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</si>
  <si>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</si>
  <si>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</si>
  <si>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</si>
  <si>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</si>
  <si>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</si>
  <si>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</si>
  <si>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</si>
  <si>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</si>
  <si>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</si>
  <si>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</si>
  <si>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</si>
  <si>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</si>
  <si>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</si>
  <si>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</si>
  <si>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</si>
  <si>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</si>
  <si>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</si>
  <si>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</si>
  <si>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</si>
  <si>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</si>
  <si>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</si>
  <si>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</si>
  <si>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</si>
  <si>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</si>
  <si>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</si>
  <si>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</si>
  <si>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</si>
  <si>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</si>
  <si>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</si>
  <si>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</si>
  <si>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</si>
  <si>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</si>
  <si>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</si>
  <si>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</si>
  <si>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</si>
  <si>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</si>
  <si>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</si>
  <si>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</si>
  <si>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</si>
  <si>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</si>
  <si>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</si>
  <si>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</si>
  <si>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</si>
  <si>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</si>
  <si>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</si>
  <si>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</si>
  <si>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</si>
  <si>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</si>
  <si>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</si>
  <si>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</si>
  <si>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</si>
  <si>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</si>
  <si>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</si>
  <si>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</si>
  <si>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</si>
  <si>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</si>
  <si>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</si>
  <si>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</si>
  <si>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</si>
  <si>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</si>
  <si>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</si>
  <si>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</si>
  <si>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</si>
  <si>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</si>
  <si>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</si>
  <si>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</si>
  <si>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</si>
  <si>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</si>
  <si>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</si>
  <si>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</si>
  <si>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</si>
  <si>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</si>
  <si>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</si>
  <si>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</si>
  <si>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</si>
  <si>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</si>
  <si>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</si>
  <si>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</si>
  <si>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</si>
  <si>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</si>
  <si>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</si>
  <si>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</si>
  <si>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</si>
  <si>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</si>
  <si>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</si>
  <si>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</si>
  <si>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</si>
  <si>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</si>
  <si>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</si>
  <si>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</si>
  <si>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</si>
  <si>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</si>
  <si>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</si>
  <si>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</si>
  <si>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</si>
  <si>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</si>
  <si>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</si>
  <si>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</si>
  <si>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</si>
  <si>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</si>
  <si>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</si>
  <si>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</si>
  <si>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</si>
  <si>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</si>
  <si>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</si>
  <si>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</si>
  <si>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</si>
  <si>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</si>
  <si>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</si>
  <si>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</si>
  <si>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</si>
  <si>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</si>
  <si>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</si>
  <si>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</si>
  <si>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</si>
  <si>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</si>
  <si>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</si>
  <si>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</si>
  <si>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</si>
  <si>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</si>
  <si>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</si>
  <si>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</si>
  <si>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</si>
  <si>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</si>
  <si>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</si>
  <si>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</si>
  <si>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</si>
  <si>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</si>
  <si>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</si>
  <si>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</si>
  <si>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</si>
  <si>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</si>
  <si>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</si>
  <si>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</si>
  <si>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</si>
  <si>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</si>
  <si>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</si>
  <si>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</si>
  <si>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</si>
  <si>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</si>
  <si>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</si>
  <si>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</si>
  <si>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</si>
  <si>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</si>
  <si>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</si>
  <si>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</si>
  <si>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</si>
  <si>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</si>
  <si>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</si>
  <si>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</si>
  <si>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</si>
  <si>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</si>
  <si>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</si>
  <si>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</si>
  <si>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</si>
  <si>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</si>
  <si>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</si>
  <si>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</si>
  <si>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</si>
  <si>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</si>
  <si>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</si>
  <si>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</si>
  <si>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</si>
  <si>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</si>
  <si>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</si>
  <si>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</si>
  <si>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</si>
  <si>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</si>
  <si>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</si>
  <si>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</si>
  <si>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</si>
  <si>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</si>
  <si>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</si>
  <si>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</si>
  <si>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</si>
  <si>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</si>
  <si>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</si>
  <si>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</si>
  <si>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</si>
  <si>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</si>
  <si>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</si>
  <si>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</si>
  <si>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</si>
  <si>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</si>
  <si>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</si>
  <si>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</si>
  <si>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</si>
  <si>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</si>
  <si>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</si>
  <si>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</si>
  <si>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</si>
  <si>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</si>
  <si>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</si>
  <si>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</si>
  <si>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</si>
  <si>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</si>
  <si>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</si>
  <si>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</si>
  <si>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</si>
  <si>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</si>
  <si>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</si>
  <si>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</si>
  <si>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</si>
  <si>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</si>
  <si>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</si>
  <si>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</si>
  <si>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</si>
  <si>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</si>
  <si>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</si>
  <si>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</si>
  <si>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</si>
  <si>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</si>
  <si>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</si>
  <si>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</si>
  <si>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</si>
  <si>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</si>
  <si>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</si>
  <si>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</si>
  <si>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</si>
  <si>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</si>
  <si>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</si>
  <si>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</si>
  <si>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</si>
  <si>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</si>
  <si>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</si>
  <si>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</si>
  <si>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</si>
  <si>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</si>
  <si>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</si>
  <si>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</si>
  <si>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</si>
  <si>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</si>
  <si>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</si>
  <si>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</si>
  <si>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</si>
  <si>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</si>
  <si>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</si>
  <si>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</si>
  <si>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</si>
  <si>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</si>
  <si>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</si>
  <si>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</si>
  <si>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</si>
  <si>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</si>
  <si>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</si>
  <si>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</si>
  <si>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</si>
  <si>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</si>
  <si>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</si>
  <si>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</si>
  <si>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</si>
  <si>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</si>
  <si>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</si>
  <si>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</si>
  <si>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</si>
  <si>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</si>
  <si>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</si>
  <si>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</si>
  <si>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</si>
  <si>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</si>
  <si>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</si>
  <si>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</si>
  <si>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</si>
  <si>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</si>
  <si>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</si>
  <si>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</si>
  <si>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</si>
  <si>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</si>
  <si>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</si>
  <si>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</si>
  <si>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</si>
  <si>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</si>
  <si>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</si>
  <si>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</si>
  <si>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</si>
  <si>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</si>
  <si>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</si>
  <si>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</si>
  <si>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</si>
  <si>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</si>
  <si>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</si>
  <si>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</si>
  <si>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</si>
  <si>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</si>
  <si>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</si>
  <si>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</si>
  <si>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</si>
  <si>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</si>
  <si>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</si>
  <si>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</si>
  <si>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</si>
  <si>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</si>
  <si>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</si>
  <si>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</si>
  <si>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</si>
  <si>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</si>
  <si>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</si>
  <si>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</si>
  <si>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</si>
  <si>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</si>
  <si>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</si>
  <si>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</si>
  <si>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</si>
  <si>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</si>
  <si>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</si>
  <si>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</si>
  <si>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</si>
  <si>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</si>
  <si>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</si>
  <si>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</si>
  <si>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</si>
  <si>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</si>
  <si>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</si>
  <si>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</si>
  <si>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</si>
  <si>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</si>
  <si>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</si>
  <si>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</si>
  <si>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</si>
  <si>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</si>
  <si>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</si>
  <si>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</si>
  <si>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</si>
  <si>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</si>
  <si>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</si>
  <si>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</si>
  <si>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</si>
  <si>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</si>
  <si>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</si>
  <si>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</si>
  <si>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</si>
  <si>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</si>
  <si>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</si>
  <si>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</si>
  <si>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</si>
  <si>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</si>
  <si>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</si>
  <si>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</si>
  <si>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</si>
  <si>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</si>
  <si>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</si>
  <si>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</si>
  <si>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</si>
  <si>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</si>
  <si>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</si>
  <si>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</si>
  <si>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</si>
  <si>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</si>
  <si>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</si>
  <si>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</si>
  <si>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</si>
  <si>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</si>
  <si>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</si>
  <si>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</si>
  <si>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</si>
  <si>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</si>
  <si>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</si>
  <si>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</si>
  <si>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</si>
  <si>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</si>
  <si>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</si>
  <si>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</si>
  <si>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</si>
  <si>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</si>
  <si>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</si>
  <si>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</si>
  <si>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</si>
  <si>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</si>
  <si>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</si>
  <si>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</si>
  <si>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</si>
  <si>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</si>
  <si>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</si>
  <si>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</si>
  <si>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</si>
  <si>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</si>
  <si>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</si>
  <si>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</si>
  <si>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</si>
  <si>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</si>
  <si>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</si>
  <si>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</si>
  <si>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</si>
  <si>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</si>
  <si>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</si>
  <si>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</si>
  <si>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</si>
  <si>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</si>
  <si>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</si>
  <si>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</si>
  <si>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</si>
  <si>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</si>
  <si>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</si>
  <si>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</si>
  <si>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</si>
  <si>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</si>
  <si>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</si>
  <si>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</si>
  <si>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</si>
  <si>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</si>
  <si>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</si>
  <si>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</si>
  <si>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</si>
  <si>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</si>
  <si>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</si>
  <si>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</si>
  <si>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</si>
  <si>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</si>
  <si>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</si>
  <si>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</si>
  <si>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</si>
  <si>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</si>
  <si>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</si>
  <si>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</si>
  <si>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</si>
  <si>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</si>
  <si>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</si>
  <si>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</si>
  <si>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</si>
  <si>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</si>
  <si>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</si>
  <si>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</si>
  <si>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</si>
  <si>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</si>
  <si>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</si>
  <si>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</si>
  <si>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</si>
  <si>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</si>
  <si>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</si>
  <si>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</si>
  <si>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</si>
  <si>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</si>
  <si>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</si>
  <si>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</si>
  <si>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</si>
  <si>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</si>
  <si>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</si>
  <si>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</si>
  <si>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</si>
  <si>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</si>
  <si>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</si>
  <si>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</si>
  <si>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</si>
  <si>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</si>
  <si>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</si>
  <si>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</si>
  <si>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</si>
  <si>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</si>
  <si>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</si>
  <si>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</si>
  <si>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</si>
  <si>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</si>
  <si>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</si>
  <si>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</si>
  <si>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</si>
  <si>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</si>
  <si>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</si>
  <si>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</si>
  <si>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</si>
  <si>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</si>
  <si>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</si>
  <si>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</si>
  <si>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</si>
  <si>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</si>
  <si>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</si>
  <si>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</si>
  <si>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</si>
  <si>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</si>
  <si>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</si>
  <si>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</si>
  <si>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</si>
  <si>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</si>
  <si>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</si>
  <si>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</si>
  <si>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</si>
  <si>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</si>
  <si>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</si>
  <si>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</si>
  <si>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</si>
  <si>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</si>
  <si>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</si>
  <si>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</si>
  <si>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</si>
  <si>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</si>
  <si>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</si>
  <si>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</si>
  <si>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</si>
  <si>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</si>
  <si>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</si>
  <si>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</si>
  <si>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</si>
  <si>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</si>
  <si>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</si>
  <si>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</si>
  <si>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</si>
  <si>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</si>
  <si>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</si>
  <si>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</si>
  <si>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</si>
  <si>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</si>
  <si>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</si>
  <si>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</si>
  <si>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</si>
  <si>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</si>
  <si>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</si>
  <si>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</si>
  <si>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</si>
  <si>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</si>
  <si>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</si>
  <si>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</si>
  <si>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</si>
  <si>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</si>
  <si>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</si>
  <si>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</si>
  <si>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</si>
  <si>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</si>
  <si>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</si>
  <si>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</si>
  <si>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</si>
  <si>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</si>
  <si>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</si>
  <si>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</si>
  <si>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</si>
  <si>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</si>
  <si>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</si>
  <si>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</si>
  <si>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</si>
  <si>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</si>
  <si>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</si>
  <si>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</si>
  <si>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</si>
  <si>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</si>
  <si>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</si>
  <si>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</si>
  <si>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</si>
  <si>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</si>
  <si>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</si>
  <si>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</si>
  <si>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</si>
  <si>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</si>
  <si>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</si>
  <si>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</si>
  <si>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</si>
  <si>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</si>
  <si>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</si>
  <si>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</si>
  <si>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</si>
  <si>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</si>
  <si>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</si>
  <si>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</si>
  <si>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</si>
  <si>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</si>
  <si>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</si>
  <si>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</si>
  <si>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</si>
  <si>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</si>
  <si>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</si>
  <si>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</si>
  <si>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</si>
  <si>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</si>
  <si>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</si>
  <si>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</si>
  <si>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</si>
  <si>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</si>
  <si>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</si>
  <si>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</si>
  <si>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</si>
  <si>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</si>
  <si>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</si>
  <si>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</si>
  <si>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</si>
  <si>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</si>
  <si>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</si>
  <si>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</si>
  <si>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</si>
  <si>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</si>
  <si>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</si>
  <si>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</si>
  <si>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</si>
  <si>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</si>
  <si>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</si>
  <si>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</si>
  <si>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</si>
  <si>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</si>
  <si>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</si>
  <si>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</si>
  <si>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</si>
  <si>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</si>
  <si>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</si>
  <si>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</si>
  <si>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</si>
  <si>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</si>
  <si>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</si>
  <si>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</si>
  <si>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</si>
  <si>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</si>
  <si>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</si>
  <si>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</si>
  <si>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</si>
  <si>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</si>
  <si>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</si>
  <si>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</si>
  <si>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</si>
  <si>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</si>
  <si>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</si>
  <si>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</si>
  <si>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</si>
  <si>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</si>
  <si>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</si>
  <si>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</si>
  <si>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</si>
  <si>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</si>
  <si>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</si>
  <si>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</si>
  <si>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</si>
  <si>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</si>
  <si>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</si>
  <si>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</si>
  <si>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</si>
  <si>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</si>
  <si>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</si>
  <si>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</si>
  <si>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</si>
  <si>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</si>
  <si>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</si>
  <si>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</si>
  <si>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</si>
  <si>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</si>
  <si>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</si>
  <si>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</si>
  <si>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</si>
  <si>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</si>
  <si>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</si>
  <si>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</si>
  <si>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</si>
  <si>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</si>
  <si>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</si>
  <si>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</si>
  <si>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</si>
  <si>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</si>
  <si>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</si>
  <si>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</si>
  <si>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</si>
  <si>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</si>
  <si>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</si>
  <si>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</si>
  <si>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</si>
  <si>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</si>
  <si>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</si>
  <si>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</si>
  <si>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</si>
  <si>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</si>
  <si>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</si>
  <si>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</si>
  <si>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</si>
  <si>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</si>
  <si>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</si>
  <si>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</si>
  <si>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</si>
  <si>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</si>
  <si>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</si>
  <si>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</si>
  <si>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</si>
  <si>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</si>
  <si>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</si>
  <si>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</si>
  <si>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</si>
  <si>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</si>
  <si>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</si>
  <si>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</si>
  <si>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</si>
  <si>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</si>
  <si>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</si>
  <si>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</si>
  <si>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</si>
  <si>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</si>
  <si>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</si>
  <si>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</si>
  <si>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</si>
  <si>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</si>
  <si>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</si>
  <si>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</si>
  <si>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</si>
  <si>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</si>
  <si>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</si>
  <si>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</si>
  <si>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</si>
  <si>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</si>
  <si>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</si>
  <si>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</si>
  <si>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</si>
  <si>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</si>
  <si>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</si>
  <si>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</si>
  <si>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</si>
  <si>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</si>
  <si>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</si>
  <si>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</si>
  <si>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</si>
  <si>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</si>
  <si>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</si>
  <si>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</si>
  <si>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</si>
  <si>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</si>
  <si>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</si>
  <si>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</si>
  <si>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</si>
  <si>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</si>
  <si>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</si>
  <si>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</si>
  <si>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</si>
  <si>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</si>
  <si>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</si>
  <si>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</si>
  <si>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</si>
  <si>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</si>
  <si>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</si>
  <si>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</si>
  <si>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</si>
  <si>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</si>
  <si>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</si>
  <si>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</si>
  <si>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</si>
  <si>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</si>
  <si>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</si>
  <si>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</si>
  <si>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</si>
  <si>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</si>
  <si>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</si>
  <si>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</si>
  <si>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</si>
  <si>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</si>
  <si>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</si>
  <si>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</si>
  <si>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</si>
  <si>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</si>
  <si>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</si>
  <si>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</si>
  <si>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</si>
  <si>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</si>
  <si>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</si>
  <si>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</si>
  <si>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</si>
  <si>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</si>
  <si>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</si>
  <si>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</si>
  <si>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</si>
  <si>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</si>
  <si>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</si>
  <si>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</si>
  <si>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</si>
  <si>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</si>
  <si>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</si>
  <si>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</si>
  <si>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</si>
  <si>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</si>
  <si>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</si>
  <si>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</si>
  <si>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</si>
  <si>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</si>
  <si>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</si>
  <si>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</si>
  <si>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</si>
  <si>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</si>
  <si>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</si>
  <si>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</si>
  <si>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</si>
  <si>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</si>
  <si>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</si>
  <si>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</si>
  <si>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</si>
  <si>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</si>
  <si>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</si>
  <si>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</si>
  <si>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</si>
  <si>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</si>
  <si>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</si>
  <si>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</si>
  <si>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</si>
  <si>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</si>
  <si>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</si>
  <si>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</si>
  <si>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</si>
  <si>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</si>
  <si>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</si>
  <si>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</si>
  <si>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</si>
  <si>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</si>
  <si>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</si>
  <si>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</si>
  <si>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</si>
  <si>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</si>
  <si>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</si>
  <si>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</si>
  <si>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</si>
  <si>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</si>
  <si>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</si>
  <si>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</si>
  <si>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</si>
  <si>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</si>
  <si>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</si>
  <si>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</si>
  <si>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</si>
  <si>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</si>
  <si>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</si>
  <si>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</si>
  <si>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</si>
  <si>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</si>
  <si>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</si>
  <si>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</si>
  <si>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</si>
  <si>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</si>
  <si>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</si>
  <si>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</si>
  <si>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</si>
  <si>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</si>
  <si>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</si>
  <si>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</si>
  <si>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</si>
  <si>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</si>
  <si>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</si>
  <si>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</si>
  <si>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</si>
  <si>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</si>
  <si>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</si>
  <si>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</si>
  <si>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</si>
  <si>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</si>
  <si>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</si>
  <si>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</si>
  <si>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</si>
  <si>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</si>
  <si>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</si>
  <si>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</si>
  <si>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</si>
  <si>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</si>
  <si>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</si>
  <si>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</si>
  <si>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</si>
  <si>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</si>
  <si>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</si>
  <si>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</si>
  <si>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</si>
  <si>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</si>
  <si>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</si>
  <si>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</si>
  <si>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</si>
  <si>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</si>
  <si>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</si>
  <si>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</si>
  <si>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</si>
  <si>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</si>
  <si>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</si>
  <si>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</si>
  <si>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</si>
  <si>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</si>
  <si>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</si>
  <si>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</si>
  <si>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</si>
  <si>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</si>
  <si>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</si>
  <si>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</si>
  <si>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</si>
  <si>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</si>
  <si>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</si>
  <si>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</si>
  <si>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</si>
  <si>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</si>
  <si>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</si>
  <si>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</si>
  <si>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</si>
  <si>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</si>
  <si>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</si>
  <si>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</si>
  <si>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</si>
  <si>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</si>
  <si>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</si>
  <si>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</si>
  <si>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</si>
  <si>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</si>
  <si>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</si>
  <si>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</si>
  <si>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</si>
  <si>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</si>
  <si>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</si>
  <si>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</si>
  <si>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</si>
  <si>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</si>
  <si>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</si>
  <si>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</si>
  <si>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</si>
  <si>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</si>
  <si>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</si>
  <si>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</si>
  <si>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</si>
  <si>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</si>
  <si>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</si>
  <si>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</si>
  <si>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</si>
  <si>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</si>
  <si>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</si>
  <si>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</si>
  <si>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</si>
  <si>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</si>
  <si>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</si>
  <si>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</si>
  <si>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</si>
  <si>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</si>
  <si>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</si>
  <si>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</si>
  <si>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</si>
  <si>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</si>
  <si>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</si>
  <si>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</si>
  <si>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</si>
  <si>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</si>
  <si>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</si>
  <si>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</si>
  <si>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</si>
  <si>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</si>
  <si>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</si>
  <si>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</si>
  <si>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</si>
  <si>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</si>
  <si>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</si>
  <si>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</si>
  <si>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</si>
  <si>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</si>
  <si>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</si>
  <si>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</si>
  <si>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</si>
  <si>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</si>
  <si>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</si>
  <si>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</si>
  <si>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</si>
  <si>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</si>
  <si>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</si>
  <si>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</si>
  <si>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</si>
  <si>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</si>
  <si>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</si>
  <si>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</si>
  <si>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</si>
  <si>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</si>
  <si>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</si>
  <si>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</si>
  <si>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</si>
  <si>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</si>
  <si>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</si>
  <si>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</si>
  <si>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</si>
  <si>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</si>
  <si>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</si>
  <si>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</si>
  <si>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</si>
  <si>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</si>
  <si>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</si>
  <si>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</si>
  <si>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</si>
  <si>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</si>
  <si>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</si>
  <si>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</si>
  <si>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</si>
  <si>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</si>
  <si>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</si>
  <si>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</si>
  <si>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</si>
  <si>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</si>
  <si>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</si>
  <si>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</si>
  <si>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</si>
  <si>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</si>
  <si>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</si>
  <si>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</si>
  <si>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</si>
  <si>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</si>
  <si>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</si>
  <si>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</si>
  <si>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</si>
  <si>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</si>
  <si>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</si>
  <si>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</si>
  <si>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</si>
  <si>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</si>
  <si>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</si>
  <si>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</si>
  <si>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</si>
  <si>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</si>
  <si>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</si>
  <si>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</si>
  <si>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</si>
  <si>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</si>
  <si>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</si>
  <si>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</si>
  <si>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</si>
  <si>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</si>
  <si>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</si>
  <si>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</si>
  <si>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</si>
  <si>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</si>
  <si>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</si>
  <si>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</si>
  <si>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</si>
  <si>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</si>
  <si>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</si>
  <si>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</si>
  <si>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</si>
  <si>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</si>
  <si>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</si>
  <si>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</si>
  <si>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</si>
  <si>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</si>
  <si>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</si>
  <si>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</si>
  <si>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</si>
  <si>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</si>
  <si>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</si>
  <si>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</si>
  <si>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</si>
  <si>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</si>
  <si>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</si>
  <si>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</si>
  <si>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</si>
  <si>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</si>
  <si>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</si>
  <si>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</si>
  <si>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</si>
  <si>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</si>
  <si>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</si>
  <si>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</si>
  <si>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</si>
  <si>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</si>
  <si>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</si>
  <si>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</si>
  <si>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</si>
  <si>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</si>
  <si>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</si>
  <si>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</si>
  <si>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</si>
  <si>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</si>
  <si>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</si>
  <si>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</si>
  <si>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</si>
  <si>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</si>
  <si>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</si>
  <si>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</si>
  <si>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</si>
  <si>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</si>
  <si>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</si>
  <si>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</si>
  <si>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</si>
  <si>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</si>
  <si>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</si>
  <si>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</si>
  <si>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</si>
  <si>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</si>
  <si>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</si>
  <si>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</si>
  <si>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</si>
  <si>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</si>
  <si>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</si>
  <si>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</si>
  <si>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</si>
  <si>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</si>
  <si>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</si>
  <si>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</si>
  <si>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</si>
  <si>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</si>
  <si>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</si>
  <si>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</si>
  <si>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</si>
  <si>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</si>
  <si>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</si>
  <si>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</si>
  <si>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</si>
  <si>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</si>
  <si>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</si>
  <si>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</si>
  <si>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</si>
  <si>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</si>
  <si>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</si>
  <si>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</si>
  <si>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</si>
  <si>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</si>
  <si>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</si>
  <si>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</si>
  <si>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</si>
  <si>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</si>
  <si>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</si>
  <si>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</si>
  <si>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</si>
  <si>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</si>
  <si>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</si>
  <si>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</si>
  <si>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</si>
  <si>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</si>
  <si>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</si>
  <si>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</si>
  <si>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</si>
  <si>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</si>
  <si>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</si>
  <si>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</si>
  <si>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</si>
  <si>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</si>
  <si>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</si>
  <si>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</si>
  <si>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</si>
  <si>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</si>
  <si>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</si>
  <si>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</si>
  <si>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</si>
  <si>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</si>
  <si>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</si>
  <si>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</si>
  <si>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</si>
  <si>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</si>
  <si>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</si>
  <si>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</si>
  <si>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</si>
  <si>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</si>
  <si>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</si>
  <si>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</si>
  <si>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</si>
  <si>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</si>
  <si>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</si>
  <si>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</si>
  <si>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</si>
  <si>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</si>
  <si>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</si>
  <si>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</si>
  <si>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</si>
  <si>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</si>
  <si>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</si>
  <si>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</si>
  <si>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</si>
  <si>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</si>
  <si>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</si>
  <si>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</si>
  <si>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</si>
  <si>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</si>
  <si>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</si>
  <si>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</si>
  <si>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</si>
  <si>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</si>
  <si>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</si>
  <si>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</si>
  <si>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</si>
  <si>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</si>
  <si>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</si>
  <si>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</si>
  <si>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</si>
  <si>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</si>
  <si>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</si>
  <si>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</si>
  <si>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</si>
  <si>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</si>
  <si>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</si>
  <si>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</si>
  <si>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</si>
  <si>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</si>
  <si>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</si>
  <si>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</si>
  <si>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</si>
  <si>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</si>
  <si>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</si>
  <si>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</si>
  <si>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</si>
  <si>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</si>
  <si>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</si>
  <si>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</si>
  <si>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</si>
  <si>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</si>
  <si>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</si>
  <si>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</si>
  <si>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</si>
  <si>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</si>
  <si>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</si>
  <si>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</si>
  <si>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</si>
  <si>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</si>
  <si>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</si>
  <si>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</si>
  <si>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</si>
  <si>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</si>
  <si>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</si>
  <si>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</si>
  <si>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</si>
  <si>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</si>
  <si>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</si>
  <si>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</si>
  <si>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</si>
  <si>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</si>
  <si>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</si>
  <si>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</si>
  <si>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</si>
  <si>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</si>
  <si>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</si>
  <si>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</si>
  <si>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</si>
  <si>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</si>
  <si>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</si>
  <si>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</si>
  <si>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</si>
  <si>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</si>
  <si>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</si>
  <si>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</si>
  <si>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</si>
  <si>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</si>
  <si>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</si>
  <si>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</si>
  <si>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</si>
  <si>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</si>
  <si>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</si>
  <si>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</si>
  <si>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</si>
  <si>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</si>
  <si>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</si>
  <si>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</si>
  <si>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</si>
  <si>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</si>
  <si>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</si>
  <si>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</si>
  <si>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</si>
  <si>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</si>
  <si>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</si>
  <si>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</si>
  <si>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</si>
  <si>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</si>
  <si>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</si>
  <si>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</si>
  <si>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</si>
  <si>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</si>
  <si>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</si>
  <si>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</si>
  <si>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</si>
  <si>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</si>
  <si>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</si>
  <si>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</si>
  <si>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</si>
  <si>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</si>
  <si>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</si>
  <si>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</si>
  <si>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</si>
  <si>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</si>
  <si>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</si>
  <si>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</si>
  <si>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</si>
  <si>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</si>
  <si>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</si>
  <si>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</si>
  <si>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</si>
  <si>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</si>
  <si>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</si>
  <si>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</si>
  <si>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</si>
  <si>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</si>
  <si>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</si>
  <si>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</si>
  <si>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</si>
  <si>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</si>
  <si>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</si>
  <si>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</si>
  <si>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</si>
  <si>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</si>
  <si>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</si>
  <si>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</si>
  <si>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</si>
  <si>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</si>
  <si>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</si>
  <si>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</si>
  <si>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</si>
  <si>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</si>
  <si>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</si>
  <si>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</si>
  <si>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</si>
  <si>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</si>
  <si>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</si>
  <si>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</si>
  <si>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</si>
  <si>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</si>
  <si>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</si>
  <si>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</si>
  <si>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</si>
  <si>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</si>
  <si>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</si>
  <si>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</si>
  <si>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</si>
  <si>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</si>
  <si>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</si>
  <si>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</si>
  <si>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</si>
  <si>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</si>
  <si>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</si>
  <si>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</si>
  <si>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</si>
  <si>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</si>
  <si>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</si>
  <si>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</si>
  <si>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</si>
  <si>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</si>
  <si>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</si>
  <si>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</si>
  <si>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</si>
  <si>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</si>
  <si>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</si>
  <si>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</si>
  <si>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</si>
  <si>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</si>
  <si>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</si>
  <si>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</si>
  <si>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</si>
  <si>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</si>
  <si>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</si>
  <si>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</si>
  <si>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</si>
  <si>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</si>
  <si>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</si>
  <si>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</si>
  <si>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</si>
  <si>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</si>
  <si>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</si>
  <si>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</si>
  <si>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</si>
  <si>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</si>
  <si>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</si>
  <si>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</si>
  <si>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</si>
  <si>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</si>
  <si>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</si>
  <si>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</si>
  <si>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</si>
  <si>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</si>
  <si>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</si>
  <si>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</si>
  <si>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</si>
  <si>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</si>
  <si>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</si>
  <si>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</si>
  <si>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</si>
  <si>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</si>
  <si>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</si>
  <si>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</si>
  <si>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</si>
  <si>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</si>
  <si>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</si>
  <si>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</si>
  <si>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</si>
  <si>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</si>
  <si>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</si>
  <si>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</si>
  <si>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</si>
  <si>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</si>
  <si>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</si>
  <si>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</si>
  <si>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</si>
  <si>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</si>
  <si>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</si>
  <si>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</si>
  <si>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</si>
  <si>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</si>
  <si>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</si>
  <si>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</si>
  <si>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</si>
  <si>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</si>
  <si>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</si>
  <si>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</si>
  <si>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</si>
  <si>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</si>
  <si>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</si>
  <si>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</si>
  <si>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</si>
  <si>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</si>
  <si>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</si>
  <si>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</si>
  <si>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</si>
  <si>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</si>
  <si>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</si>
  <si>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</si>
  <si>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</si>
  <si>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</si>
  <si>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</si>
  <si>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</si>
  <si>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</si>
  <si>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</si>
  <si>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</si>
  <si>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</si>
  <si>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</si>
  <si>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</si>
  <si>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</si>
  <si>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</si>
  <si>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</si>
  <si>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</si>
  <si>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</si>
  <si>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</si>
  <si>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</si>
  <si>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</si>
  <si>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</si>
  <si>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</si>
  <si>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</si>
  <si>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</si>
  <si>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</si>
  <si>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</si>
  <si>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</si>
  <si>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</si>
  <si>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</si>
  <si>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</si>
  <si>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</si>
  <si>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</si>
  <si>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</si>
  <si>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</si>
  <si>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</si>
  <si>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</si>
  <si>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</si>
  <si>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</si>
  <si>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</si>
  <si>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</si>
  <si>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</si>
  <si>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</si>
  <si>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</si>
  <si>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</si>
  <si>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</si>
  <si>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</si>
  <si>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</si>
  <si>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</si>
  <si>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</si>
  <si>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</si>
  <si>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</si>
  <si>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</si>
  <si>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</si>
  <si>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</si>
  <si>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</si>
  <si>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</si>
  <si>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</si>
  <si>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</si>
  <si>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</si>
  <si>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</si>
  <si>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</si>
  <si>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</si>
  <si>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</si>
  <si>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</si>
  <si>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</si>
  <si>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</si>
  <si>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</si>
  <si>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</si>
  <si>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</si>
  <si>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</si>
  <si>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</si>
  <si>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</si>
  <si>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</si>
  <si>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</si>
  <si>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</si>
  <si>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</si>
  <si>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</si>
  <si>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</si>
  <si>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</si>
  <si>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</si>
  <si>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</si>
  <si>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</si>
  <si>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</si>
  <si>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</si>
  <si>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</si>
  <si>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</si>
  <si>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</si>
  <si>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</si>
  <si>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</si>
  <si>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</si>
  <si>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</si>
  <si>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</si>
  <si>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</si>
  <si>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</si>
  <si>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</si>
  <si>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</si>
  <si>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</si>
  <si>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</si>
  <si>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</si>
  <si>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</si>
  <si>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</si>
  <si>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</si>
  <si>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</si>
  <si>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</si>
  <si>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</si>
  <si>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</si>
  <si>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</si>
  <si>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</si>
  <si>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</si>
  <si>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</si>
  <si>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</si>
  <si>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</si>
  <si>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</si>
  <si>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</si>
  <si>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</si>
  <si>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</si>
  <si>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</si>
  <si>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</si>
  <si>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</si>
  <si>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</si>
  <si>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</si>
  <si>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</si>
  <si>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</si>
  <si>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</si>
  <si>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</si>
  <si>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</si>
  <si>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</si>
  <si>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</si>
  <si>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</si>
  <si>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</si>
  <si>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</si>
  <si>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</si>
  <si>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</si>
  <si>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</si>
  <si>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</si>
  <si>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</si>
  <si>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</si>
  <si>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</si>
  <si>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</si>
  <si>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</si>
  <si>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</si>
  <si>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</si>
  <si>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</si>
  <si>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</si>
  <si>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</si>
  <si>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</si>
  <si>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</si>
  <si>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</si>
  <si>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</si>
  <si>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</si>
  <si>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</si>
  <si>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</si>
  <si>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</si>
  <si>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</si>
  <si>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</si>
  <si>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</si>
  <si>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</si>
  <si>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</si>
  <si>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</si>
  <si>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</si>
  <si>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</si>
  <si>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</si>
  <si>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</si>
  <si>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</si>
  <si>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</si>
  <si>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</si>
  <si>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</si>
  <si>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</si>
  <si>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</si>
  <si>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</si>
  <si>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</si>
  <si>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</si>
  <si>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</si>
  <si>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</si>
  <si>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</si>
  <si>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</si>
  <si>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</si>
  <si>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</si>
  <si>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</si>
  <si>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</si>
  <si>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</si>
  <si>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</si>
  <si>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</si>
  <si>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</si>
  <si>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</si>
  <si>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</si>
  <si>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</si>
  <si>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</si>
  <si>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</si>
  <si>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</si>
  <si>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</si>
  <si>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</si>
  <si>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</si>
  <si>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</si>
  <si>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</si>
  <si>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</si>
  <si>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</si>
  <si>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</si>
  <si>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</si>
  <si>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</si>
  <si>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</si>
  <si>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</si>
  <si>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</si>
  <si>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</si>
  <si>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</si>
  <si>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</si>
  <si>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</si>
  <si>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</si>
  <si>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</si>
  <si>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</si>
  <si>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</si>
  <si>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</si>
  <si>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</si>
  <si>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</si>
  <si>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</si>
  <si>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</si>
  <si>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</si>
  <si>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</si>
  <si>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</si>
  <si>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</si>
  <si>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</si>
  <si>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</si>
  <si>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</si>
  <si>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</si>
  <si>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</si>
  <si>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</si>
  <si>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</si>
  <si>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</si>
  <si>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</si>
  <si>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</si>
  <si>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</si>
  <si>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</si>
  <si>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</si>
  <si>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</si>
  <si>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</si>
  <si>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</si>
  <si>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</si>
  <si>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</si>
  <si>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</si>
  <si>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</si>
  <si>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</si>
  <si>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</si>
  <si>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</si>
  <si>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</si>
  <si>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</si>
  <si>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</si>
  <si>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</si>
  <si>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</si>
  <si>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</si>
  <si>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</si>
  <si>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</si>
  <si>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</si>
  <si>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</si>
  <si>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</si>
  <si>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</si>
  <si>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</si>
  <si>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</si>
  <si>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</si>
  <si>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</si>
  <si>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</si>
  <si>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</si>
  <si>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</si>
  <si>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</si>
  <si>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</si>
  <si>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</si>
  <si>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</si>
  <si>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</si>
  <si>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</si>
  <si>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</si>
  <si>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</si>
  <si>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</si>
  <si>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</si>
  <si>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</si>
  <si>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</si>
  <si>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</si>
  <si>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</si>
  <si>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</si>
  <si>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</si>
  <si>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</si>
  <si>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</si>
  <si>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</si>
  <si>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</si>
  <si>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</si>
  <si>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</si>
  <si>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</si>
  <si>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</si>
  <si>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</si>
  <si>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</si>
  <si>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</si>
  <si>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</si>
  <si>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</si>
  <si>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</si>
  <si>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</si>
  <si>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</si>
  <si>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</si>
  <si>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</si>
  <si>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</si>
  <si>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</si>
  <si>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</si>
  <si>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</si>
  <si>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</si>
  <si>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</si>
  <si>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</si>
  <si>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</si>
  <si>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</si>
  <si>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</si>
  <si>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</si>
  <si>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</si>
  <si>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</si>
  <si>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</si>
  <si>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</si>
  <si>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</si>
  <si>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</si>
  <si>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</si>
  <si>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</si>
  <si>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</si>
  <si>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</si>
  <si>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</si>
  <si>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</si>
  <si>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</si>
  <si>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</si>
  <si>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</si>
  <si>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</si>
  <si>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</si>
  <si>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</si>
  <si>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</si>
  <si>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</si>
  <si>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</si>
  <si>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</si>
  <si>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</si>
  <si>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</si>
  <si>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</si>
  <si>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</si>
  <si>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</si>
  <si>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</si>
  <si>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</si>
  <si>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</si>
  <si>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</si>
  <si>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</si>
  <si>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</si>
  <si>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</si>
  <si>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</si>
  <si>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</si>
  <si>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</si>
  <si>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</si>
  <si>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</si>
  <si>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</si>
  <si>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</si>
  <si>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</si>
  <si>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</si>
  <si>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</si>
  <si>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</si>
  <si>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</si>
  <si>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</si>
  <si>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</si>
  <si>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</si>
  <si>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</si>
  <si>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</si>
  <si>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</si>
  <si>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</si>
  <si>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</si>
  <si>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</si>
  <si>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</si>
  <si>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</si>
  <si>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</si>
  <si>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</si>
  <si>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</si>
  <si>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</si>
  <si>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</si>
  <si>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</si>
  <si>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</si>
  <si>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</si>
  <si>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</si>
  <si>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</si>
  <si>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</si>
  <si>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</si>
  <si>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</si>
  <si>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</si>
  <si>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</si>
  <si>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</si>
  <si>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</si>
  <si>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</si>
  <si>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</si>
  <si>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</si>
  <si>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</si>
  <si>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</si>
  <si>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</si>
  <si>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</si>
  <si>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</si>
  <si>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</si>
  <si>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</si>
  <si>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</si>
  <si>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</si>
  <si>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</si>
  <si>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</si>
  <si>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</si>
  <si>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</si>
  <si>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</si>
  <si>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</si>
  <si>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</si>
  <si>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</si>
  <si>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</si>
  <si>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</si>
  <si>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</si>
  <si>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</si>
  <si>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</si>
  <si>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</si>
  <si>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</si>
  <si>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</si>
  <si>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</si>
  <si>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</si>
  <si>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</si>
  <si>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</si>
  <si>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</si>
  <si>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</si>
  <si>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</si>
  <si>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</si>
  <si>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</si>
  <si>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</si>
  <si>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</si>
  <si>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</si>
  <si>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</si>
  <si>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</si>
  <si>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</si>
  <si>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</si>
  <si>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</si>
  <si>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</si>
  <si>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</si>
  <si>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</si>
  <si>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</si>
  <si>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</si>
  <si>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</si>
  <si>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</si>
  <si>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</si>
  <si>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</si>
  <si>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</si>
  <si>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</si>
  <si>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</si>
  <si>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</si>
  <si>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</si>
  <si>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</si>
  <si>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</si>
  <si>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</si>
  <si>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</si>
  <si>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</si>
  <si>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</si>
  <si>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</si>
  <si>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</si>
  <si>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</si>
  <si>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</si>
  <si>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</si>
  <si>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</si>
  <si>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</si>
  <si>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</si>
  <si>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</si>
  <si>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</si>
  <si>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</si>
  <si>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</si>
  <si>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</si>
  <si>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</si>
  <si>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</si>
  <si>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</si>
  <si>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</si>
  <si>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</si>
  <si>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</si>
  <si>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</si>
  <si>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</si>
  <si>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</si>
  <si>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</si>
  <si>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</si>
  <si>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</si>
  <si>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</si>
  <si>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</si>
  <si>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</si>
  <si>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</si>
  <si>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</si>
  <si>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</si>
  <si>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</si>
  <si>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</si>
  <si>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</si>
  <si>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</si>
  <si>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</si>
  <si>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</si>
  <si>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</si>
  <si>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</si>
  <si>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</si>
  <si>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</si>
  <si>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</si>
  <si>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</si>
  <si>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</si>
  <si>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</si>
  <si>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</si>
  <si>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</si>
  <si>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</si>
  <si>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</si>
  <si>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</si>
  <si>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</si>
  <si>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</si>
  <si>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</si>
  <si>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</si>
  <si>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</si>
  <si>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</si>
  <si>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</si>
  <si>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</si>
  <si>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</si>
  <si>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</si>
  <si>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</si>
  <si>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</si>
  <si>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</si>
  <si>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</si>
  <si>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</si>
  <si>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</si>
  <si>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</si>
  <si>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</si>
  <si>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</si>
  <si>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</si>
  <si>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</si>
  <si>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</si>
  <si>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</si>
  <si>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</si>
  <si>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</si>
  <si>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</si>
  <si>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</si>
  <si>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</si>
  <si>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</si>
  <si>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</si>
  <si>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</si>
  <si>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</si>
  <si>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</si>
  <si>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</si>
  <si>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</si>
  <si>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</si>
  <si>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</si>
  <si>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</si>
  <si>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</si>
  <si>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</si>
  <si>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</si>
  <si>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</si>
  <si>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</si>
  <si>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</si>
  <si>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</si>
  <si>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</si>
  <si>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</si>
  <si>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</si>
  <si>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</si>
  <si>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</si>
  <si>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</si>
  <si>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</si>
  <si>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</si>
  <si>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</si>
  <si>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</si>
  <si>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</si>
  <si>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</si>
  <si>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</si>
  <si>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</si>
  <si>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</si>
  <si>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</si>
  <si>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</si>
  <si>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</si>
  <si>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</si>
  <si>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</si>
  <si>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</si>
  <si>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</si>
  <si>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</si>
  <si>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</si>
  <si>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</si>
  <si>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</si>
  <si>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</si>
  <si>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</si>
  <si>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</si>
  <si>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</si>
  <si>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</si>
  <si>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</si>
  <si>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</si>
  <si>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</si>
  <si>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</si>
  <si>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</si>
  <si>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</si>
  <si>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</si>
  <si>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</si>
  <si>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</si>
  <si>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</si>
  <si>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</si>
  <si>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</si>
  <si>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</si>
  <si>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</si>
  <si>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</si>
  <si>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</si>
  <si>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</si>
  <si>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</si>
  <si>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</si>
  <si>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</si>
  <si>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</si>
  <si>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</si>
  <si>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</si>
  <si>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</si>
  <si>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</si>
  <si>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</si>
  <si>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</si>
  <si>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</si>
  <si>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</si>
  <si>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</si>
  <si>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</si>
  <si>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</si>
  <si>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</si>
  <si>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</si>
  <si>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</si>
  <si>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</si>
  <si>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</si>
  <si>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</si>
  <si>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</si>
  <si>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</si>
  <si>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</si>
  <si>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</si>
  <si>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</si>
  <si>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</si>
  <si>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</si>
  <si>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</si>
  <si>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</si>
  <si>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</si>
  <si>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</si>
  <si>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</si>
  <si>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</si>
  <si>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</si>
  <si>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</si>
  <si>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</si>
  <si>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</si>
  <si>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</si>
  <si>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</si>
  <si>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</si>
  <si>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</si>
  <si>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</si>
  <si>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</si>
  <si>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</si>
  <si>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</si>
  <si>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</si>
  <si>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</si>
  <si>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</si>
  <si>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</si>
  <si>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</si>
  <si>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</si>
  <si>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</si>
  <si>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</si>
  <si>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</si>
  <si>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</si>
  <si>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</si>
  <si>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</si>
  <si>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</si>
  <si>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</si>
  <si>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</si>
  <si>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</si>
  <si>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</si>
  <si>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</si>
  <si>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</si>
  <si>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</si>
  <si>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</si>
  <si>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</si>
  <si>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</si>
  <si>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</si>
  <si>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</si>
  <si>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</si>
  <si>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</si>
  <si>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</si>
  <si>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</si>
  <si>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</si>
  <si>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</si>
  <si>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</si>
  <si>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</si>
  <si>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</si>
  <si>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</si>
  <si>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</si>
  <si>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</si>
  <si>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</si>
  <si>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</si>
  <si>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</si>
  <si>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</si>
  <si>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</si>
  <si>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</si>
  <si>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</si>
  <si>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</si>
  <si>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</si>
  <si>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</si>
  <si>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</si>
  <si>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</si>
  <si>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</si>
  <si>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</si>
  <si>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</si>
  <si>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</si>
  <si>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</si>
  <si>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</si>
  <si>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</si>
  <si>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</si>
  <si>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</si>
  <si>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</si>
  <si>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</si>
  <si>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</si>
  <si>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</si>
  <si>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</si>
  <si>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</si>
  <si>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</si>
  <si>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</si>
  <si>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</si>
  <si>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</si>
  <si>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</si>
  <si>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</si>
  <si>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</si>
  <si>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</si>
  <si>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</si>
  <si>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</si>
  <si>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</si>
  <si>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</si>
  <si>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</si>
  <si>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</si>
  <si>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</si>
  <si>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</si>
  <si>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</si>
  <si>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</si>
  <si>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</si>
  <si>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</si>
  <si>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</si>
  <si>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</si>
  <si>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</si>
  <si>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</si>
  <si>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</si>
  <si>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</si>
  <si>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</si>
  <si>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</si>
  <si>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</si>
  <si>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</si>
  <si>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</si>
  <si>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</si>
  <si>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</si>
  <si>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</si>
  <si>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</si>
  <si>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</si>
  <si>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</si>
  <si>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</si>
  <si>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</si>
  <si>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</si>
  <si>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</si>
  <si>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</si>
  <si>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</si>
  <si>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</si>
  <si>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</si>
  <si>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</si>
  <si>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</si>
  <si>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</si>
  <si>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</si>
  <si>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</si>
  <si>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</si>
  <si>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</si>
  <si>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</si>
  <si>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</si>
  <si>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</si>
  <si>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</si>
  <si>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</si>
  <si>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</si>
  <si>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</si>
  <si>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</si>
  <si>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</si>
  <si>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</si>
  <si>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</si>
  <si>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</si>
  <si>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</si>
  <si>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</si>
  <si>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</si>
  <si>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</si>
  <si>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</si>
  <si>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</si>
  <si>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</si>
  <si>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</si>
  <si>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</si>
  <si>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</si>
  <si>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</si>
  <si>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</si>
  <si>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</si>
  <si>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</si>
  <si>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</si>
  <si>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</si>
  <si>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</si>
  <si>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</si>
  <si>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</si>
  <si>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</si>
  <si>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</si>
  <si>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</si>
  <si>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</si>
  <si>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</si>
  <si>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</si>
  <si>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</si>
  <si>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</si>
  <si>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</si>
  <si>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</si>
  <si>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</si>
  <si>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</si>
  <si>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</si>
  <si>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</si>
  <si>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</si>
  <si>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</si>
  <si>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</si>
  <si>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</si>
  <si>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</si>
  <si>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</si>
  <si>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</si>
  <si>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</si>
  <si>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</si>
  <si>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</si>
  <si>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</si>
  <si>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</si>
  <si>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</si>
  <si>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</si>
  <si>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</si>
  <si>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EN AVAL D'ARIES ESPENAN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</si>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</sst>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500302</v>
      </c>
      <c r="G10" s="25"/>
      <c r="H10" s="25"/>
    </row>
    <row r="11" customFormat="false" ht="15" hidden="false" customHeight="false" outlineLevel="0" collapsed="false">
      <c r="A11" s="26" t="s">
        <v>5183</v>
      </c>
      <c r="B11" s="30" t="n">
        <v>44410</v>
      </c>
      <c r="D11" s="26" t="s">
        <v>5184</v>
      </c>
      <c r="E11" s="29" t="n">
        <v>6245708</v>
      </c>
      <c r="G11" s="25"/>
      <c r="H11" s="25"/>
    </row>
    <row r="12" customFormat="false" ht="15" hidden="false" customHeight="false" outlineLevel="0" collapsed="false">
      <c r="A12" s="26" t="s">
        <v>5185</v>
      </c>
      <c r="B12" s="29" t="s">
        <v>5186</v>
      </c>
      <c r="D12" s="26" t="s">
        <v>5187</v>
      </c>
      <c r="E12" s="29" t="n">
        <v>500363</v>
      </c>
      <c r="G12" s="25"/>
      <c r="H12" s="25"/>
    </row>
    <row r="13" customFormat="false" ht="17.25" hidden="false" customHeight="true" outlineLevel="0" collapsed="false">
      <c r="A13" s="12"/>
      <c r="B13" s="31"/>
      <c r="D13" s="26" t="s">
        <v>5188</v>
      </c>
      <c r="E13" s="29" t="n">
        <v>6245785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500302</v>
      </c>
    </row>
    <row r="18" customFormat="false" ht="15" hidden="false" customHeight="false" outlineLevel="0" collapsed="false">
      <c r="A18" s="36"/>
      <c r="B18" s="37" t="s">
        <v>5196</v>
      </c>
      <c r="C18" s="38" t="n">
        <f aca="false">E11</f>
        <v>6245708</v>
      </c>
    </row>
    <row r="19" customFormat="false" ht="15" hidden="false" customHeight="false" outlineLevel="0" collapsed="false">
      <c r="A19" s="33" t="s">
        <v>5197</v>
      </c>
      <c r="B19" s="39" t="n">
        <v>284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7.04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7.04</v>
      </c>
      <c r="C37" s="50"/>
      <c r="D37" s="55" t="s">
        <v>5219</v>
      </c>
      <c r="E37" s="34"/>
    </row>
    <row r="38" s="56" customFormat="true" ht="15" hidden="false" customHeight="true" outlineLevel="0" collapsed="false">
      <c r="A38" s="54" t="s">
        <v>5220</v>
      </c>
      <c r="B38" s="34" t="n">
        <v>1.2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t="n">
        <v>3</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3</v>
      </c>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t="n">
        <v>3</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0.35</v>
      </c>
      <c r="E97" s="82"/>
      <c r="F97" s="83" t="s">
        <v>5275</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0.02</v>
      </c>
      <c r="E98" s="82"/>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0.3</v>
      </c>
      <c r="E99" s="82"/>
      <c r="F99" s="83" t="s">
        <v>5275</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0.08</v>
      </c>
      <c r="E100" s="82"/>
      <c r="F100" s="83" t="s">
        <v>5275</v>
      </c>
      <c r="G100" s="86"/>
      <c r="H100" s="87"/>
    </row>
    <row r="101" customFormat="false" ht="15" hidden="false" customHeight="false" outlineLevel="0" collapsed="false">
      <c r="A101" s="78" t="s">
        <v>4752</v>
      </c>
      <c r="B101" s="79" t="str">
        <f aca="false">IF(A101="NEWCOD",IF(ISBLANK(G101),"renseigner le champ 'Nouveau taxon'",G101),VLOOKUP(A101,'Ref Taxo'!A:B,2,FALSE()))</f>
        <v>Stigeoclonium tenue</v>
      </c>
      <c r="C101" s="80" t="n">
        <f aca="false">IF(A101="NEWCOD",IF(ISBLANK(H101),"NoCod",H101),VLOOKUP(A101,'Ref Taxo'!A:D,4,FALSE()))</f>
        <v>5583</v>
      </c>
      <c r="D101" s="81" t="n">
        <v>0.01</v>
      </c>
      <c r="E101" s="82"/>
      <c r="F101" s="83" t="s">
        <v>5275</v>
      </c>
      <c r="G101" s="86"/>
      <c r="H101" s="87"/>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0.02</v>
      </c>
      <c r="E102" s="82"/>
      <c r="F102" s="83" t="s">
        <v>5275</v>
      </c>
      <c r="G102" s="86"/>
      <c r="H102" s="87"/>
    </row>
    <row r="103" customFormat="false" ht="15" hidden="false" customHeight="false" outlineLevel="0" collapsed="false">
      <c r="A103" s="78" t="s">
        <v>1177</v>
      </c>
      <c r="B103" s="79" t="str">
        <f aca="false">IF(A103="NEWCOD",IF(ISBLANK(G103),"renseigner le champ 'Nouveau taxon'",G103),VLOOKUP(A103,'Ref Taxo'!A:B,2,FALSE()))</f>
        <v>Conocephalum conicum</v>
      </c>
      <c r="C103" s="80" t="n">
        <f aca="false">IF(A103="NEWCOD",IF(ISBLANK(H103),"NoCod",H103),VLOOKUP(A103,'Ref Taxo'!A:D,4,FALSE()))</f>
        <v>1176</v>
      </c>
      <c r="D103" s="81" t="n">
        <v>0.02</v>
      </c>
      <c r="E103" s="82"/>
      <c r="F103" s="83" t="s">
        <v>5275</v>
      </c>
      <c r="G103" s="86"/>
      <c r="H103" s="87"/>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0.01</v>
      </c>
      <c r="E104" s="82"/>
      <c r="F104" s="83" t="s">
        <v>5275</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3" t="s">
        <v>5275</v>
      </c>
      <c r="G105" s="86"/>
      <c r="H105" s="87"/>
    </row>
    <row r="106" customFormat="false" ht="15" hidden="false" customHeight="false" outlineLevel="0" collapsed="false">
      <c r="A106" s="78" t="s">
        <v>2246</v>
      </c>
      <c r="B106" s="79" t="str">
        <f aca="false">IF(A106="NEWCOD",IF(ISBLANK(G106),"renseigner le champ 'Nouveau taxon'",G106),VLOOKUP(A106,'Ref Taxo'!A:B,2,FALSE()))</f>
        <v>Hygroamblystegium fluviatile</v>
      </c>
      <c r="C106" s="80" t="n">
        <f aca="false">IF(A106="NEWCOD",IF(ISBLANK(H106),"NoCod",H106),VLOOKUP(A106,'Ref Taxo'!A:D,4,FALSE()))</f>
        <v>1237</v>
      </c>
      <c r="D106" s="81" t="n">
        <v>0.01</v>
      </c>
      <c r="E106" s="82"/>
      <c r="F106" s="83" t="s">
        <v>5275</v>
      </c>
      <c r="G106" s="86"/>
      <c r="H106" s="87"/>
    </row>
    <row r="107" customFormat="false" ht="15" hidden="false" customHeight="false" outlineLevel="0" collapsed="false">
      <c r="A107" s="78" t="s">
        <v>2251</v>
      </c>
      <c r="B107" s="79" t="str">
        <f aca="false">IF(A107="NEWCOD",IF(ISBLANK(G107),"renseigner le champ 'Nouveau taxon'",G107),VLOOKUP(A107,'Ref Taxo'!A:B,2,FALSE()))</f>
        <v>Hygroamblystegium tenax</v>
      </c>
      <c r="C107" s="80" t="n">
        <f aca="false">IF(A107="NEWCOD",IF(ISBLANK(H107),"NoCod",H107),VLOOKUP(A107,'Ref Taxo'!A:D,4,FALSE()))</f>
        <v>31552</v>
      </c>
      <c r="D107" s="81" t="n">
        <v>0.01</v>
      </c>
      <c r="E107" s="82"/>
      <c r="F107" s="83" t="s">
        <v>5275</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3" t="s">
        <v>5275</v>
      </c>
      <c r="G108" s="86"/>
      <c r="H108" s="87"/>
    </row>
    <row r="109" customFormat="false" ht="15" hidden="false" customHeight="false" outlineLevel="0" collapsed="false">
      <c r="A109" s="78" t="s">
        <v>3306</v>
      </c>
      <c r="B109" s="79" t="str">
        <f aca="false">IF(A109="NEWCOD",IF(ISBLANK(G109),"renseigner le champ 'Nouveau taxon'",G109),VLOOKUP(A109,'Ref Taxo'!A:B,2,FALSE()))</f>
        <v>Oxyrrhynchium hians</v>
      </c>
      <c r="C109" s="80" t="n">
        <f aca="false">IF(A109="NEWCOD",IF(ISBLANK(H109),"NoCod",H109),VLOOKUP(A109,'Ref Taxo'!A:D,4,FALSE()))</f>
        <v>31547</v>
      </c>
      <c r="D109" s="81" t="n">
        <v>0.01</v>
      </c>
      <c r="E109" s="82"/>
      <c r="F109" s="83" t="s">
        <v>5275</v>
      </c>
      <c r="G109" s="86"/>
      <c r="H109" s="87"/>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0.01</v>
      </c>
      <c r="E110" s="82"/>
      <c r="F110" s="83" t="s">
        <v>5275</v>
      </c>
      <c r="G110" s="86"/>
      <c r="H110" s="87"/>
    </row>
    <row r="111" customFormat="false" ht="15" hidden="false" customHeight="false" outlineLevel="0" collapsed="false">
      <c r="A111" s="78" t="s">
        <v>3380</v>
      </c>
      <c r="B111" s="79" t="str">
        <f aca="false">IF(A111="NEWCOD",IF(ISBLANK(G111),"renseigner le champ 'Nouveau taxon'",G111),VLOOKUP(A111,'Ref Taxo'!A:B,2,FALSE()))</f>
        <v>Persicaria hydropiper</v>
      </c>
      <c r="C111" s="80" t="n">
        <f aca="false">IF(A111="NEWCOD",IF(ISBLANK(H111),"NoCod",H111),VLOOKUP(A111,'Ref Taxo'!A:D,4,FALSE()))</f>
        <v>31021</v>
      </c>
      <c r="D111" s="81" t="n">
        <v>0.01</v>
      </c>
      <c r="E111" s="82"/>
      <c r="F111" s="83" t="s">
        <v>5275</v>
      </c>
      <c r="G111" s="86"/>
      <c r="H111" s="87"/>
    </row>
    <row r="112" customFormat="false" ht="15" hidden="false" customHeight="false" outlineLevel="0" collapsed="false">
      <c r="A112" s="78" t="s">
        <v>2048</v>
      </c>
      <c r="B112" s="79" t="str">
        <f aca="false">IF(A112="NEWCOD",IF(ISBLANK(G112),"renseigner le champ 'Nouveau taxon'",G112),VLOOKUP(A112,'Ref Taxo'!A:B,2,FALSE()))</f>
        <v>Glechoma hederacea</v>
      </c>
      <c r="C112" s="80" t="n">
        <f aca="false">IF(A112="NEWCOD",IF(ISBLANK(H112),"NoCod",H112),VLOOKUP(A112,'Ref Taxo'!A:D,4,FALSE()))</f>
        <v>19767</v>
      </c>
      <c r="D112" s="81" t="n">
        <v>0.01</v>
      </c>
      <c r="E112" s="82"/>
      <c r="F112" s="83" t="s">
        <v>5275</v>
      </c>
      <c r="G112" s="86"/>
      <c r="H112" s="87"/>
    </row>
    <row r="113" customFormat="false" ht="15" hidden="false" customHeight="false" outlineLevel="0" collapsed="false">
      <c r="A113" s="78" t="s">
        <v>4415</v>
      </c>
      <c r="B113" s="79" t="str">
        <f aca="false">IF(A113="NEWCOD",IF(ISBLANK(G113),"renseigner le champ 'Nouveau taxon'",G113),VLOOKUP(A113,'Ref Taxo'!A:B,2,FALSE()))</f>
        <v>Scrophularia auriculata</v>
      </c>
      <c r="C113" s="80" t="n">
        <f aca="false">IF(A113="NEWCOD",IF(ISBLANK(H113),"NoCod",H113),VLOOKUP(A113,'Ref Taxo'!A:D,4,FALSE()))</f>
        <v>1950</v>
      </c>
      <c r="D113" s="81" t="n">
        <v>0.01</v>
      </c>
      <c r="E113" s="82"/>
      <c r="F113" s="83" t="s">
        <v>5275</v>
      </c>
      <c r="G113" s="86"/>
      <c r="H113" s="87"/>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t="n">
        <v>0.01</v>
      </c>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2022-05-11T14:55:27Z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