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6100" sheetId="2" r:id="rId2"/>
    <sheet name="Mises à jour" sheetId="3" r:id="rId3"/>
  </sheets>
  <definedNames/>
  <calcPr calcId="145621"/>
</workbook>
</file>

<file path=xl/sharedStrings.xml><?xml version="1.0" encoding="utf-8"?>
<sst xmlns="http://schemas.openxmlformats.org/spreadsheetml/2006/main" count="6482" uniqueCount="5306">
  <si>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</si>
  <si>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</si>
  <si>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</si>
  <si>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</si>
  <si>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</si>
  <si>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</si>
  <si>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</si>
  <si>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</si>
  <si>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</si>
  <si>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</si>
  <si>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</si>
  <si>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</si>
  <si>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</si>
  <si>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</si>
  <si>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</si>
  <si>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</si>
  <si>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</si>
  <si>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</si>
  <si>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</si>
  <si>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</si>
  <si>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</si>
  <si>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</si>
  <si>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</si>
  <si>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</si>
  <si>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</si>
  <si>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</si>
  <si>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</si>
  <si>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</si>
  <si>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</si>
  <si>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</si>
  <si>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</si>
  <si>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</si>
  <si>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</si>
  <si>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</si>
  <si>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</si>
  <si>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</si>
  <si>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</si>
  <si>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</si>
  <si>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</si>
  <si>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</si>
  <si>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</si>
  <si>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</si>
  <si>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</si>
  <si>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</si>
  <si>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</si>
  <si>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</si>
  <si>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</si>
  <si>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</si>
  <si>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</si>
  <si>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</si>
  <si>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</si>
  <si>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</si>
  <si>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</si>
  <si>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</si>
  <si>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</si>
  <si>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</si>
  <si>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</si>
  <si>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</si>
  <si>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</si>
  <si>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</si>
  <si>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</si>
  <si>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</si>
  <si>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</si>
  <si>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</si>
  <si>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</si>
  <si>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</si>
  <si>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</si>
  <si>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</si>
  <si>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</si>
  <si>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</si>
  <si>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</si>
  <si>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</si>
  <si>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</si>
  <si>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</si>
  <si>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</si>
  <si>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</si>
  <si>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</si>
  <si>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</si>
  <si>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</si>
  <si>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</si>
  <si>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</si>
  <si>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</si>
  <si>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</si>
  <si>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</si>
  <si>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</si>
  <si>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</si>
  <si>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</si>
  <si>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</si>
  <si>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</si>
  <si>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</si>
  <si>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</si>
  <si>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</si>
  <si>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</si>
  <si>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</si>
  <si>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</si>
  <si>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</si>
  <si>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</si>
  <si>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</si>
  <si>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</si>
  <si>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</si>
  <si>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</si>
  <si>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</si>
  <si>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</si>
  <si>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</si>
  <si>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</si>
  <si>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</si>
  <si>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</si>
  <si>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</si>
  <si>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</si>
  <si>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</si>
  <si>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</si>
  <si>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</si>
  <si>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</si>
  <si>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</si>
  <si>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</si>
  <si>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</si>
  <si>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</si>
  <si>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</si>
  <si>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</si>
  <si>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</si>
  <si>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</si>
  <si>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</si>
  <si>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</si>
  <si>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</si>
  <si>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</si>
  <si>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</si>
  <si>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</si>
  <si>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</si>
  <si>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</si>
  <si>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</si>
  <si>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</si>
  <si>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</si>
  <si>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</si>
  <si>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</si>
  <si>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</si>
  <si>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</si>
  <si>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</si>
  <si>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</si>
  <si>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</si>
  <si>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</si>
  <si>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</si>
  <si>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</si>
  <si>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</si>
  <si>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</si>
  <si>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</si>
  <si>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</si>
  <si>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</si>
  <si>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</si>
  <si>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</si>
  <si>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</si>
  <si>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</si>
  <si>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</si>
  <si>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</si>
  <si>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</si>
  <si>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</si>
  <si>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</si>
  <si>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</si>
  <si>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</si>
  <si>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</si>
  <si>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</si>
  <si>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</si>
  <si>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</si>
  <si>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</si>
  <si>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</si>
  <si>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</si>
  <si>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</si>
  <si>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</si>
  <si>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</si>
  <si>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</si>
  <si>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</si>
  <si>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</si>
  <si>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</si>
  <si>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</si>
  <si>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</si>
  <si>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</si>
  <si>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</si>
  <si>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</si>
  <si>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</si>
  <si>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</si>
  <si>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</si>
  <si>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</si>
  <si>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</si>
  <si>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</si>
  <si>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</si>
  <si>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</si>
  <si>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</si>
  <si>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</si>
  <si>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</si>
  <si>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</si>
  <si>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</si>
  <si>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</si>
  <si>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</si>
  <si>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</si>
  <si>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</si>
  <si>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</si>
  <si>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</si>
  <si>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</si>
  <si>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</si>
  <si>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</si>
  <si>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</si>
  <si>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</si>
  <si>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</si>
  <si>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</si>
  <si>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</si>
  <si>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</si>
  <si>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</si>
  <si>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</si>
  <si>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</si>
  <si>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</si>
  <si>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</si>
  <si>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</si>
  <si>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</si>
  <si>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</si>
  <si>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</si>
  <si>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</si>
  <si>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</si>
  <si>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</si>
  <si>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</si>
  <si>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</si>
  <si>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</si>
  <si>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</si>
  <si>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</si>
  <si>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</si>
  <si>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</si>
  <si>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</si>
  <si>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</si>
  <si>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</si>
  <si>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</si>
  <si>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</si>
  <si>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</si>
  <si>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</si>
  <si>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</si>
  <si>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</si>
  <si>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</si>
  <si>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</si>
  <si>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</si>
  <si>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</si>
  <si>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</si>
  <si>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</si>
  <si>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</si>
  <si>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</si>
  <si>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</si>
  <si>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</si>
  <si>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</si>
  <si>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</si>
  <si>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</si>
  <si>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</si>
  <si>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</si>
  <si>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</si>
  <si>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</si>
  <si>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</si>
  <si>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</si>
  <si>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</si>
  <si>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</si>
  <si>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</si>
  <si>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</si>
  <si>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</si>
  <si>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</si>
  <si>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</si>
  <si>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</si>
  <si>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</si>
  <si>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</si>
  <si>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</si>
  <si>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</si>
  <si>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</si>
  <si>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</si>
  <si>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</si>
  <si>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</si>
  <si>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</si>
  <si>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</si>
  <si>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</si>
  <si>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</si>
  <si>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</si>
  <si>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</si>
  <si>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</si>
  <si>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</si>
  <si>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</si>
  <si>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</si>
  <si>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</si>
  <si>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</si>
  <si>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</si>
  <si>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</si>
  <si>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</si>
  <si>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</si>
  <si>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</si>
  <si>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</si>
  <si>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</si>
  <si>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</si>
  <si>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</si>
  <si>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</si>
  <si>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</si>
  <si>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</si>
  <si>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</si>
  <si>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</si>
  <si>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</si>
  <si>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</si>
  <si>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</si>
  <si>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</si>
  <si>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</si>
  <si>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</si>
  <si>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</si>
  <si>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</si>
  <si>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</si>
  <si>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</si>
  <si>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</si>
  <si>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</si>
  <si>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</si>
  <si>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</si>
  <si>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</si>
  <si>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</si>
  <si>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</si>
  <si>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</si>
  <si>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</si>
  <si>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</si>
  <si>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</si>
  <si>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</si>
  <si>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</si>
  <si>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</si>
  <si>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</si>
  <si>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</si>
  <si>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</si>
  <si>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</si>
  <si>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</si>
  <si>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</si>
  <si>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</si>
  <si>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</si>
  <si>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</si>
  <si>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</si>
  <si>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</si>
  <si>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</si>
  <si>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</si>
  <si>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</si>
  <si>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</si>
  <si>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</si>
  <si>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</si>
  <si>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</si>
  <si>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</si>
  <si>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</si>
  <si>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</si>
  <si>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</si>
  <si>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</si>
  <si>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</si>
  <si>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</si>
  <si>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</si>
  <si>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</si>
  <si>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</si>
  <si>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</si>
  <si>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</si>
  <si>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</si>
  <si>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</si>
  <si>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</si>
  <si>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</si>
  <si>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</si>
  <si>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</si>
  <si>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</si>
  <si>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</si>
  <si>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</si>
  <si>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</si>
  <si>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</si>
  <si>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</si>
  <si>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</si>
  <si>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</si>
  <si>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</si>
  <si>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</si>
  <si>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</si>
  <si>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</si>
  <si>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</si>
  <si>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</si>
  <si>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</si>
  <si>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</si>
  <si>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</si>
  <si>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</si>
  <si>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</si>
  <si>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</si>
  <si>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</si>
  <si>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</si>
  <si>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</si>
  <si>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</si>
  <si>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</si>
  <si>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</si>
  <si>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</si>
  <si>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</si>
  <si>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</si>
  <si>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</si>
  <si>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</si>
  <si>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</si>
  <si>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</si>
  <si>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</si>
  <si>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</si>
  <si>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</si>
  <si>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</si>
  <si>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</si>
  <si>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</si>
  <si>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</si>
  <si>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</si>
  <si>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</si>
  <si>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</si>
  <si>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</si>
  <si>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</si>
  <si>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</si>
  <si>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</si>
  <si>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</si>
  <si>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</si>
  <si>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</si>
  <si>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</si>
  <si>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</si>
  <si>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</si>
  <si>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</si>
  <si>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</si>
  <si>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</si>
  <si>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</si>
  <si>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</si>
  <si>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</si>
  <si>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</si>
  <si>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</si>
  <si>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</si>
  <si>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</si>
  <si>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</si>
  <si>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</si>
  <si>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</si>
  <si>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</si>
  <si>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</si>
  <si>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</si>
  <si>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</si>
  <si>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</si>
  <si>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</si>
  <si>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</si>
  <si>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</si>
  <si>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</si>
  <si>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</si>
  <si>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</si>
  <si>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</si>
  <si>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</si>
  <si>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</si>
  <si>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</si>
  <si>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</si>
  <si>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</si>
  <si>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</si>
  <si>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</si>
  <si>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</si>
  <si>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</si>
  <si>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</si>
  <si>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</si>
  <si>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</si>
  <si>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</si>
  <si>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</si>
  <si>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</si>
  <si>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</si>
  <si>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</si>
  <si>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</si>
  <si>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</si>
  <si>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</si>
  <si>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</si>
  <si>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</si>
  <si>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</si>
  <si>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</si>
  <si>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</si>
  <si>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</si>
  <si>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</si>
  <si>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</si>
  <si>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</si>
  <si>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</si>
  <si>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</si>
  <si>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</si>
  <si>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</si>
  <si>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</si>
  <si>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</si>
  <si>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</si>
  <si>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</si>
  <si>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</si>
  <si>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</si>
  <si>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</si>
  <si>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</si>
  <si>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</si>
  <si>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</si>
  <si>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</si>
  <si>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</si>
  <si>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</si>
  <si>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</si>
  <si>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</si>
  <si>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</si>
  <si>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</si>
  <si>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</si>
  <si>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</si>
  <si>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</si>
  <si>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</si>
  <si>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</si>
  <si>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</si>
  <si>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</si>
  <si>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</si>
  <si>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</si>
  <si>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</si>
  <si>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</si>
  <si>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</si>
  <si>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</si>
  <si>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</si>
  <si>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</si>
  <si>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</si>
  <si>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</si>
  <si>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</si>
  <si>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</si>
  <si>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</si>
  <si>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</si>
  <si>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</si>
  <si>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</si>
  <si>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</si>
  <si>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</si>
  <si>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</si>
  <si>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</si>
  <si>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</si>
  <si>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</si>
  <si>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</si>
  <si>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</si>
  <si>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</si>
  <si>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</si>
  <si>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</si>
  <si>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</si>
  <si>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</si>
  <si>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</si>
  <si>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</si>
  <si>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</si>
  <si>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</si>
  <si>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</si>
  <si>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</si>
  <si>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</si>
  <si>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</si>
  <si>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</si>
  <si>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</si>
  <si>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</si>
  <si>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</si>
  <si>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</si>
  <si>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</si>
  <si>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</si>
  <si>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</si>
  <si>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</si>
  <si>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</si>
  <si>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</si>
  <si>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</si>
  <si>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</si>
  <si>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</si>
  <si>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</si>
  <si>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</si>
  <si>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</si>
  <si>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</si>
  <si>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</si>
  <si>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</si>
  <si>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</si>
  <si>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</si>
  <si>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</si>
  <si>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</si>
  <si>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</si>
  <si>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</si>
  <si>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</si>
  <si>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</si>
  <si>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</si>
  <si>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</si>
  <si>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</si>
  <si>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</si>
  <si>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</si>
  <si>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</si>
  <si>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</si>
  <si>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</si>
  <si>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</si>
  <si>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</si>
  <si>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</si>
  <si>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</si>
  <si>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</si>
  <si>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</si>
  <si>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</si>
  <si>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</si>
  <si>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</si>
  <si>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</si>
  <si>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</si>
  <si>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</si>
  <si>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</si>
  <si>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</si>
  <si>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</si>
  <si>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</si>
  <si>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</si>
  <si>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</si>
  <si>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</si>
  <si>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</si>
  <si>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</si>
  <si>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</si>
  <si>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</si>
  <si>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</si>
  <si>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</si>
  <si>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</si>
  <si>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</si>
  <si>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</si>
  <si>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</si>
  <si>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</si>
  <si>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</si>
  <si>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</si>
  <si>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</si>
  <si>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</si>
  <si>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</si>
  <si>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</si>
  <si>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</si>
  <si>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</si>
  <si>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</si>
  <si>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</si>
  <si>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</si>
  <si>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</si>
  <si>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</si>
  <si>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</si>
  <si>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</si>
  <si>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</si>
  <si>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</si>
  <si>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</si>
  <si>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</si>
  <si>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</si>
  <si>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</si>
  <si>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</si>
  <si>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</si>
  <si>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</si>
  <si>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</si>
  <si>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</si>
  <si>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</si>
  <si>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</si>
  <si>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</si>
  <si>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</si>
  <si>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</si>
  <si>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</si>
  <si>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</si>
  <si>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</si>
  <si>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</si>
  <si>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</si>
  <si>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</si>
  <si>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</si>
  <si>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</si>
  <si>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</si>
  <si>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</si>
  <si>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</si>
  <si>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</si>
  <si>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</si>
  <si>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</si>
  <si>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</si>
  <si>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</si>
  <si>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</si>
  <si>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</si>
  <si>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</si>
  <si>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</si>
  <si>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</si>
  <si>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</si>
  <si>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</si>
  <si>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</si>
  <si>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</si>
  <si>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</si>
  <si>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</si>
  <si>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</si>
  <si>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</si>
  <si>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</si>
  <si>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</si>
  <si>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</si>
  <si>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</si>
  <si>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</si>
  <si>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</si>
  <si>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</si>
  <si>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</si>
  <si>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</si>
  <si>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</si>
  <si>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</si>
  <si>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</si>
  <si>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</si>
  <si>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</si>
  <si>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</si>
  <si>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</si>
  <si>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</si>
  <si>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</si>
  <si>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</si>
  <si>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</si>
  <si>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</si>
  <si>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</si>
  <si>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</si>
  <si>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</si>
  <si>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</si>
  <si>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</si>
  <si>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</si>
  <si>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</si>
  <si>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</si>
  <si>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</si>
  <si>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</si>
  <si>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</si>
  <si>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</si>
  <si>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</si>
  <si>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</si>
  <si>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</si>
  <si>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</si>
  <si>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</si>
  <si>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</si>
  <si>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</si>
  <si>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</si>
  <si>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</si>
  <si>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</si>
  <si>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</si>
  <si>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</si>
  <si>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</si>
  <si>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</si>
  <si>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</si>
  <si>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</si>
  <si>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</si>
  <si>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</si>
  <si>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</si>
  <si>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</si>
  <si>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</si>
  <si>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</si>
  <si>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</si>
  <si>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</si>
  <si>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</si>
  <si>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</si>
  <si>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</si>
  <si>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</si>
  <si>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</si>
  <si>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</si>
  <si>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</si>
  <si>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</si>
  <si>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</si>
  <si>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</si>
  <si>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</si>
  <si>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</si>
  <si>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</si>
  <si>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</si>
  <si>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</si>
  <si>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</si>
  <si>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</si>
  <si>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</si>
  <si>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</si>
  <si>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</si>
  <si>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</si>
  <si>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</si>
  <si>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</si>
  <si>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</si>
  <si>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</si>
  <si>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</si>
  <si>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</si>
  <si>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</si>
  <si>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</si>
  <si>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</si>
  <si>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</si>
  <si>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</si>
  <si>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</si>
  <si>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</si>
  <si>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</si>
  <si>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</si>
  <si>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</si>
  <si>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</si>
  <si>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</si>
  <si>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</si>
  <si>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</si>
  <si>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</si>
  <si>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</si>
  <si>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</si>
  <si>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</si>
  <si>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</si>
  <si>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</si>
  <si>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</si>
  <si>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</si>
  <si>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</si>
  <si>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</si>
  <si>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</si>
  <si>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</si>
  <si>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</si>
  <si>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</si>
  <si>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</si>
  <si>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</si>
  <si>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</si>
  <si>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</si>
  <si>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</si>
  <si>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</si>
  <si>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</si>
  <si>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</si>
  <si>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</si>
  <si>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</si>
  <si>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</si>
  <si>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</si>
  <si>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</si>
  <si>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</si>
  <si>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</si>
  <si>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</si>
  <si>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</si>
  <si>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</si>
  <si>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</si>
  <si>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</si>
  <si>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</si>
  <si>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</si>
  <si>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</si>
  <si>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</si>
  <si>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</si>
  <si>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</si>
  <si>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</si>
  <si>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</si>
  <si>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</si>
  <si>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</si>
  <si>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</si>
  <si>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</si>
  <si>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</si>
  <si>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</si>
  <si>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</si>
  <si>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</si>
  <si>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</si>
  <si>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</si>
  <si>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</si>
  <si>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</si>
  <si>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</si>
  <si>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</si>
  <si>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</si>
  <si>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</si>
  <si>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</si>
  <si>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</si>
  <si>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</si>
  <si>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</si>
  <si>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</si>
  <si>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</si>
  <si>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</si>
  <si>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</si>
  <si>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</si>
  <si>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</si>
  <si>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</si>
  <si>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</si>
  <si>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</si>
  <si>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</si>
  <si>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</si>
  <si>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</si>
  <si>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</si>
  <si>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</si>
  <si>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</si>
  <si>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</si>
  <si>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</si>
  <si>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</si>
  <si>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</si>
  <si>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</si>
  <si>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</si>
  <si>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</si>
  <si>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</si>
  <si>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</si>
  <si>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</si>
  <si>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</si>
  <si>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</si>
  <si>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</si>
  <si>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</si>
  <si>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</si>
  <si>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</si>
  <si>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</si>
  <si>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</si>
  <si>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</si>
  <si>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</si>
  <si>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</si>
  <si>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</si>
  <si>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</si>
  <si>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</si>
  <si>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</si>
  <si>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</si>
  <si>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</si>
  <si>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</si>
  <si>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</si>
  <si>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</si>
  <si>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</si>
  <si>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</si>
  <si>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</si>
  <si>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</si>
  <si>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</si>
  <si>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</si>
  <si>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</si>
  <si>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</si>
  <si>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</si>
  <si>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</si>
  <si>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</si>
  <si>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</si>
  <si>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</si>
  <si>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</si>
  <si>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</si>
  <si>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</si>
  <si>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</si>
  <si>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</si>
  <si>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</si>
  <si>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</si>
  <si>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</si>
  <si>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</si>
  <si>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</si>
  <si>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</si>
  <si>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</si>
  <si>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</si>
  <si>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</si>
  <si>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</si>
  <si>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</si>
  <si>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</si>
  <si>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</si>
  <si>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</si>
  <si>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</si>
  <si>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</si>
  <si>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</si>
  <si>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</si>
  <si>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</si>
  <si>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</si>
  <si>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</si>
  <si>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</si>
  <si>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</si>
  <si>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</si>
  <si>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</si>
  <si>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</si>
  <si>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</si>
  <si>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</si>
  <si>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</si>
  <si>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</si>
  <si>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</si>
  <si>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</si>
  <si>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</si>
  <si>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</si>
  <si>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</si>
  <si>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</si>
  <si>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</si>
  <si>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</si>
  <si>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</si>
  <si>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</si>
  <si>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</si>
  <si>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</si>
  <si>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</si>
  <si>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</si>
  <si>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</si>
  <si>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</si>
  <si>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</si>
  <si>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</si>
  <si>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</si>
  <si>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</si>
  <si>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</si>
  <si>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</si>
  <si>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</si>
  <si>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</si>
  <si>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</si>
  <si>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</si>
  <si>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</si>
  <si>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</si>
  <si>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</si>
  <si>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</si>
  <si>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</si>
  <si>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</si>
  <si>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</si>
  <si>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</si>
  <si>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</si>
  <si>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</si>
  <si>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</si>
  <si>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</si>
  <si>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</si>
  <si>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</si>
  <si>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</si>
  <si>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</si>
  <si>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</si>
  <si>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</si>
  <si>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</si>
  <si>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</si>
  <si>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</si>
  <si>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</si>
  <si>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</si>
  <si>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</si>
  <si>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</si>
  <si>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</si>
  <si>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</si>
  <si>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</si>
  <si>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</si>
  <si>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</si>
  <si>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</si>
  <si>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</si>
  <si>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</si>
  <si>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</si>
  <si>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</si>
  <si>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</si>
  <si>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</si>
  <si>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</si>
  <si>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</si>
  <si>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</si>
  <si>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</si>
  <si>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</si>
  <si>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</si>
  <si>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</si>
  <si>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</si>
  <si>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</si>
  <si>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</si>
  <si>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</si>
  <si>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</si>
  <si>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</si>
  <si>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</si>
  <si>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</si>
  <si>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</si>
  <si>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</si>
  <si>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</si>
  <si>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</si>
  <si>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</si>
  <si>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</si>
  <si>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</si>
  <si>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</si>
  <si>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</si>
  <si>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</si>
  <si>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</si>
  <si>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</si>
  <si>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</si>
  <si>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</si>
  <si>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</si>
  <si>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</si>
  <si>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</si>
  <si>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</si>
  <si>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</si>
  <si>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</si>
  <si>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</si>
  <si>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</si>
  <si>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</si>
  <si>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</si>
  <si>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</si>
  <si>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</si>
  <si>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</si>
  <si>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</si>
  <si>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</si>
  <si>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</si>
  <si>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</si>
  <si>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</si>
  <si>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</si>
  <si>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</si>
  <si>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</si>
  <si>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</si>
  <si>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</si>
  <si>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</si>
  <si>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</si>
  <si>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</si>
  <si>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</si>
  <si>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</si>
  <si>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</si>
  <si>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</si>
  <si>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</si>
  <si>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</si>
  <si>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</si>
  <si>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</si>
  <si>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</si>
  <si>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</si>
  <si>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</si>
  <si>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</si>
  <si>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</si>
  <si>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</si>
  <si>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</si>
  <si>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</si>
  <si>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</si>
  <si>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</si>
  <si>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</si>
  <si>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</si>
  <si>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</si>
  <si>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</si>
  <si>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</si>
  <si>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</si>
  <si>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</si>
  <si>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</si>
  <si>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</si>
  <si>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</si>
  <si>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</si>
  <si>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</si>
  <si>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</si>
  <si>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</si>
  <si>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</si>
  <si>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</si>
  <si>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</si>
  <si>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</si>
  <si>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</si>
  <si>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</si>
  <si>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</si>
  <si>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</si>
  <si>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</si>
  <si>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</si>
  <si>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</si>
  <si>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</si>
  <si>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</si>
  <si>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</si>
  <si>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</si>
  <si>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</si>
  <si>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</si>
  <si>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</si>
  <si>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</si>
  <si>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</si>
  <si>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</si>
  <si>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</si>
  <si>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</si>
  <si>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</si>
  <si>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</si>
  <si>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</si>
  <si>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</si>
  <si>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</si>
  <si>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</si>
  <si>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</si>
  <si>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</si>
  <si>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</si>
  <si>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</si>
  <si>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</si>
  <si>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</si>
  <si>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</si>
  <si>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</si>
  <si>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</si>
  <si>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</si>
  <si>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</si>
  <si>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</si>
  <si>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</si>
  <si>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</si>
  <si>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</si>
  <si>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</si>
  <si>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</si>
  <si>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</si>
  <si>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</si>
  <si>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</si>
  <si>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</si>
  <si>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</si>
  <si>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</si>
  <si>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</si>
  <si>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</si>
  <si>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</si>
  <si>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</si>
  <si>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</si>
  <si>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</si>
  <si>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</si>
  <si>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</si>
  <si>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</si>
  <si>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</si>
  <si>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</si>
  <si>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</si>
  <si>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</si>
  <si>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</si>
  <si>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</si>
  <si>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</si>
  <si>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</si>
  <si>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</si>
  <si>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</si>
  <si>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</si>
  <si>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</si>
  <si>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</si>
  <si>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</si>
  <si>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</si>
  <si>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</si>
  <si>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</si>
  <si>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</si>
  <si>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</si>
  <si>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</si>
  <si>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</si>
  <si>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</si>
  <si>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</si>
  <si>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</si>
  <si>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</si>
  <si>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</si>
  <si>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</si>
  <si>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</si>
  <si>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</si>
  <si>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</si>
  <si>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</si>
  <si>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</si>
  <si>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</si>
  <si>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</si>
  <si>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</si>
  <si>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</si>
  <si>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</si>
  <si>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</si>
  <si>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</si>
  <si>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</si>
  <si>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</si>
  <si>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</si>
  <si>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</si>
  <si>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</si>
  <si>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</si>
  <si>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</si>
  <si>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</si>
  <si>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</si>
  <si>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</si>
  <si>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</si>
  <si>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</si>
  <si>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</si>
  <si>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</si>
  <si>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</si>
  <si>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</si>
  <si>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</si>
  <si>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</si>
  <si>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</si>
  <si>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</si>
  <si>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</si>
  <si>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</si>
  <si>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</si>
  <si>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</si>
  <si>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</si>
  <si>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</si>
  <si>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</si>
  <si>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</si>
  <si>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</si>
  <si>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</si>
  <si>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</si>
  <si>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</si>
  <si>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</si>
  <si>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</si>
  <si>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</si>
  <si>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</si>
  <si>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</si>
  <si>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</si>
  <si>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</si>
  <si>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</si>
  <si>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</si>
  <si>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</si>
  <si>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</si>
  <si>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</si>
  <si>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</si>
  <si>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</si>
  <si>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</si>
  <si>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</si>
  <si>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</si>
  <si>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</si>
  <si>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</si>
  <si>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</si>
  <si>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</si>
  <si>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</si>
  <si>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</si>
  <si>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</si>
  <si>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</si>
  <si>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</si>
  <si>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</si>
  <si>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</si>
  <si>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</si>
  <si>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</si>
  <si>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</si>
  <si>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</si>
  <si>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</si>
  <si>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</si>
  <si>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</si>
  <si>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</si>
  <si>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</si>
  <si>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</si>
  <si>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</si>
  <si>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</si>
  <si>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</si>
  <si>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</si>
  <si>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</si>
  <si>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</si>
  <si>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</si>
  <si>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</si>
  <si>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</si>
  <si>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</si>
  <si>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</si>
  <si>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</si>
  <si>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</si>
  <si>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</si>
  <si>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</si>
  <si>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</si>
  <si>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</si>
  <si>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</si>
  <si>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</si>
  <si>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</si>
  <si>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</si>
  <si>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</si>
  <si>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</si>
  <si>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</si>
  <si>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</si>
  <si>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</si>
  <si>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</si>
  <si>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</si>
  <si>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</si>
  <si>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</si>
  <si>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</si>
  <si>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</si>
  <si>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</si>
  <si>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</si>
  <si>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</si>
  <si>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</si>
  <si>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</si>
  <si>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</si>
  <si>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</si>
  <si>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</si>
  <si>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</si>
  <si>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</si>
  <si>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</si>
  <si>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</si>
  <si>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</si>
  <si>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</si>
  <si>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</si>
  <si>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</si>
  <si>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</si>
  <si>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</si>
  <si>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</si>
  <si>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</si>
  <si>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</si>
  <si>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</si>
  <si>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</si>
  <si>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</si>
  <si>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</si>
  <si>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</si>
  <si>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</si>
  <si>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</si>
  <si>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</si>
  <si>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</si>
  <si>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</si>
  <si>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</si>
  <si>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</si>
  <si>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</si>
  <si>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</si>
  <si>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</si>
  <si>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</si>
  <si>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</si>
  <si>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</si>
  <si>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</si>
  <si>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</si>
  <si>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</si>
  <si>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</si>
  <si>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</si>
  <si>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</si>
  <si>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</si>
  <si>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</si>
  <si>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</si>
  <si>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</si>
  <si>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</si>
  <si>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</si>
  <si>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</si>
  <si>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</si>
  <si>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</si>
  <si>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</si>
  <si>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</si>
  <si>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</si>
  <si>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</si>
  <si>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</si>
  <si>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</si>
  <si>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</si>
  <si>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</si>
  <si>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</si>
  <si>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</si>
  <si>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</si>
  <si>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</si>
  <si>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</si>
  <si>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</si>
  <si>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</si>
  <si>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</si>
  <si>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</si>
  <si>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</si>
  <si>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</si>
  <si>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</si>
  <si>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</si>
  <si>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</si>
  <si>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</si>
  <si>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</si>
  <si>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</si>
  <si>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</si>
  <si>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</si>
  <si>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</si>
  <si>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</si>
  <si>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</si>
  <si>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</si>
  <si>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</si>
  <si>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</si>
  <si>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</si>
  <si>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</si>
  <si>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</si>
  <si>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</si>
  <si>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</si>
  <si>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</si>
  <si>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</si>
  <si>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</si>
  <si>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</si>
  <si>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</si>
  <si>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</si>
  <si>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</si>
  <si>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</si>
  <si>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</si>
  <si>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</si>
  <si>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</si>
  <si>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</si>
  <si>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</si>
  <si>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</si>
  <si>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</si>
  <si>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</si>
  <si>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</si>
  <si>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</si>
  <si>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</si>
  <si>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</si>
  <si>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</si>
  <si>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</si>
  <si>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</si>
  <si>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</si>
  <si>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</si>
  <si>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</si>
  <si>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</si>
  <si>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</si>
  <si>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</si>
  <si>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</si>
  <si>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</si>
  <si>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</si>
  <si>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</si>
  <si>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</si>
  <si>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</si>
  <si>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</si>
  <si>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</si>
  <si>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</si>
  <si>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</si>
  <si>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</si>
  <si>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</si>
  <si>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</si>
  <si>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</si>
  <si>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</si>
  <si>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</si>
  <si>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</si>
  <si>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</si>
  <si>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</si>
  <si>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</si>
  <si>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</si>
  <si>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</si>
  <si>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</si>
  <si>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</si>
  <si>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</si>
  <si>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</si>
  <si>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</si>
  <si>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</si>
  <si>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</si>
  <si>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</si>
  <si>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</si>
  <si>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</si>
  <si>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</si>
  <si>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</si>
  <si>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</si>
  <si>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</si>
  <si>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</si>
  <si>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</si>
  <si>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</si>
  <si>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</si>
  <si>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</si>
  <si>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</si>
  <si>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</si>
  <si>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</si>
  <si>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</si>
  <si>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</si>
  <si>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</si>
  <si>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</si>
  <si>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</si>
  <si>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</si>
  <si>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</si>
  <si>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</si>
  <si>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</si>
  <si>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</si>
  <si>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</si>
  <si>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</si>
  <si>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</si>
  <si>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</si>
  <si>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</si>
  <si>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</si>
  <si>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</si>
  <si>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</si>
  <si>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</si>
  <si>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</si>
  <si>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</si>
  <si>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</si>
  <si>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</si>
  <si>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</si>
  <si>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</si>
  <si>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</si>
  <si>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</si>
  <si>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</si>
  <si>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</si>
  <si>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</si>
  <si>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</si>
  <si>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</si>
  <si>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</si>
  <si>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</si>
  <si>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</si>
  <si>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</si>
  <si>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</si>
  <si>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</si>
  <si>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</si>
  <si>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</si>
  <si>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</si>
  <si>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</si>
  <si>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</si>
  <si>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</si>
  <si>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</si>
  <si>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</si>
  <si>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</si>
  <si>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</si>
  <si>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</si>
  <si>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</si>
  <si>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</si>
  <si>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</si>
  <si>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</si>
  <si>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</si>
  <si>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</si>
  <si>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</si>
  <si>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</si>
  <si>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</si>
  <si>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</si>
  <si>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</si>
  <si>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</si>
  <si>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</si>
  <si>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</si>
  <si>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</si>
  <si>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</si>
  <si>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</si>
  <si>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</si>
  <si>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</si>
  <si>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</si>
  <si>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</si>
  <si>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</si>
  <si>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</si>
  <si>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</si>
  <si>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</si>
  <si>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</si>
  <si>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</si>
  <si>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</si>
  <si>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</si>
  <si>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</si>
  <si>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</si>
  <si>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</si>
  <si>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</si>
  <si>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</si>
  <si>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</si>
  <si>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</si>
  <si>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</si>
  <si>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</si>
  <si>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</si>
  <si>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</si>
  <si>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</si>
  <si>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</si>
  <si>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</si>
  <si>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</si>
  <si>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</si>
  <si>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</si>
  <si>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</si>
  <si>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</si>
  <si>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</si>
  <si>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</si>
  <si>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</si>
  <si>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</si>
  <si>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</si>
  <si>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</si>
  <si>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</si>
  <si>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</si>
  <si>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</si>
  <si>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</si>
  <si>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</si>
  <si>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</si>
  <si>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</si>
  <si>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</si>
  <si>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</si>
  <si>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</si>
  <si>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</si>
  <si>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</si>
  <si>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</si>
  <si>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</si>
  <si>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</si>
  <si>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</si>
  <si>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</si>
  <si>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</si>
  <si>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</si>
  <si>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</si>
  <si>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</si>
  <si>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</si>
  <si>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</si>
  <si>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</si>
  <si>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</si>
  <si>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</si>
  <si>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</si>
  <si>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</si>
  <si>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</si>
  <si>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</si>
  <si>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</si>
  <si>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</si>
  <si>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</si>
  <si>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</si>
  <si>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</si>
  <si>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</si>
  <si>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</si>
  <si>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</si>
  <si>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</si>
  <si>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</si>
  <si>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</si>
  <si>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</si>
  <si>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</si>
  <si>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</si>
  <si>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</si>
  <si>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</si>
  <si>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</si>
  <si>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</si>
  <si>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</si>
  <si>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</si>
  <si>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</si>
  <si>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</si>
  <si>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</si>
  <si>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</si>
  <si>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</si>
  <si>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</si>
  <si>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</si>
  <si>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</si>
  <si>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</si>
  <si>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</si>
  <si>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</si>
  <si>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</si>
  <si>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</si>
  <si>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</si>
  <si>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</si>
  <si>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</si>
  <si>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</si>
  <si>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</si>
  <si>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</si>
  <si>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</si>
  <si>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</si>
  <si>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</si>
  <si>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</si>
  <si>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</si>
  <si>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</si>
  <si>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</si>
  <si>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</si>
  <si>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</si>
  <si>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</si>
  <si>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</si>
  <si>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</si>
  <si>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</si>
  <si>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</si>
  <si>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</si>
  <si>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</si>
  <si>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</si>
  <si>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</si>
  <si>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</si>
  <si>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</si>
  <si>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</si>
  <si>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</si>
  <si>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</si>
  <si>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</si>
  <si>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</si>
  <si>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</si>
  <si>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</si>
  <si>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</si>
  <si>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</si>
  <si>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</si>
  <si>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</si>
  <si>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</si>
  <si>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</si>
  <si>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</si>
  <si>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</si>
  <si>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</si>
  <si>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</si>
  <si>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</si>
  <si>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</si>
  <si>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</si>
  <si>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</si>
  <si>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</si>
  <si>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</si>
  <si>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</si>
  <si>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</si>
  <si>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</si>
  <si>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</si>
  <si>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</si>
  <si>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</si>
  <si>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</si>
  <si>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</si>
  <si>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</si>
  <si>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</si>
  <si>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</si>
  <si>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</si>
  <si>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</si>
  <si>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</si>
  <si>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</si>
  <si>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</si>
  <si>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</si>
  <si>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</si>
  <si>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</si>
  <si>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</si>
  <si>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</si>
  <si>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</si>
  <si>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</si>
  <si>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</si>
  <si>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</si>
  <si>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</si>
  <si>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</si>
  <si>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</si>
  <si>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</si>
  <si>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</si>
  <si>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</si>
  <si>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</si>
  <si>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</si>
  <si>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</si>
  <si>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</si>
  <si>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</si>
  <si>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</si>
  <si>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</si>
  <si>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</si>
  <si>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</si>
  <si>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</si>
  <si>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</si>
  <si>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</si>
  <si>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</si>
  <si>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</si>
  <si>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</si>
  <si>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</si>
  <si>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</si>
  <si>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</si>
  <si>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</si>
  <si>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</si>
  <si>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</si>
  <si>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</si>
  <si>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</si>
  <si>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</si>
  <si>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</si>
  <si>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</si>
  <si>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</si>
  <si>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</si>
  <si>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</si>
  <si>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</si>
  <si>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</si>
  <si>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</si>
  <si>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</si>
  <si>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</si>
  <si>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</si>
  <si>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</si>
  <si>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</si>
  <si>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</si>
  <si>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</si>
  <si>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</si>
  <si>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</si>
  <si>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</si>
  <si>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</si>
  <si>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</si>
  <si>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</si>
  <si>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</si>
  <si>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</si>
  <si>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</si>
  <si>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</si>
  <si>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</si>
  <si>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</si>
  <si>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</si>
  <si>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</si>
  <si>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</si>
  <si>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</si>
  <si>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</si>
  <si>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</si>
  <si>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</si>
  <si>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</si>
  <si>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</si>
  <si>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</si>
  <si>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</si>
  <si>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</si>
  <si>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</si>
  <si>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</si>
  <si>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</si>
  <si>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</si>
  <si>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</si>
  <si>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</si>
  <si>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</si>
  <si>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</si>
  <si>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</si>
  <si>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</si>
  <si>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</si>
  <si>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</si>
  <si>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</si>
  <si>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</si>
  <si>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</si>
  <si>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</si>
  <si>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</si>
  <si>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</si>
  <si>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</si>
  <si>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</si>
  <si>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</si>
  <si>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</si>
  <si>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</si>
  <si>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</si>
  <si>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</si>
  <si>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</si>
  <si>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</si>
  <si>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</si>
  <si>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</si>
  <si>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</si>
  <si>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</si>
  <si>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</si>
  <si>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</si>
  <si>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</si>
  <si>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</si>
  <si>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</si>
  <si>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</si>
  <si>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</si>
  <si>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</si>
  <si>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</si>
  <si>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</si>
  <si>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</si>
  <si>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</si>
  <si>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</si>
  <si>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</si>
  <si>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</si>
  <si>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</si>
  <si>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</si>
  <si>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</si>
  <si>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</si>
  <si>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</si>
  <si>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</si>
  <si>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</si>
  <si>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</si>
  <si>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</si>
  <si>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</si>
  <si>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</si>
  <si>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</si>
  <si>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</si>
  <si>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</si>
  <si>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</si>
  <si>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</si>
  <si>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</si>
  <si>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</si>
  <si>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</si>
  <si>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</si>
  <si>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</si>
  <si>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</si>
  <si>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</si>
  <si>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</si>
  <si>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</si>
  <si>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</si>
  <si>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</si>
  <si>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</si>
  <si>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</si>
  <si>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</si>
  <si>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</si>
  <si>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</si>
  <si>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</si>
  <si>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</si>
  <si>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</si>
  <si>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</si>
  <si>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</si>
  <si>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</si>
  <si>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</si>
  <si>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</si>
  <si>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</si>
  <si>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</si>
  <si>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</si>
  <si>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</si>
  <si>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</si>
  <si>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</si>
  <si>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</si>
  <si>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</si>
  <si>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</si>
  <si>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</si>
  <si>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</si>
  <si>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</si>
  <si>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</si>
  <si>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</si>
  <si>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</si>
  <si>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</si>
  <si>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</si>
  <si>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</si>
  <si>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</si>
  <si>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</si>
  <si>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</si>
  <si>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</si>
  <si>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</si>
  <si>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</si>
  <si>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</si>
  <si>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</si>
  <si>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</si>
  <si>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</si>
  <si>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</si>
  <si>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</si>
  <si>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</si>
  <si>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</si>
  <si>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</si>
  <si>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</si>
  <si>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</si>
  <si>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</si>
  <si>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</si>
  <si>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</si>
  <si>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</si>
  <si>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</si>
  <si>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</si>
  <si>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</si>
  <si>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</si>
  <si>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</si>
  <si>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</si>
  <si>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</si>
  <si>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</si>
  <si>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</si>
  <si>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</si>
  <si>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</si>
  <si>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</si>
  <si>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</si>
  <si>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</si>
  <si>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</si>
  <si>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</si>
  <si>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</si>
  <si>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</si>
  <si>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</si>
  <si>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</si>
  <si>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</si>
  <si>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</si>
  <si>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</si>
  <si>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</si>
  <si>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</si>
  <si>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</si>
  <si>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</si>
  <si>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</si>
  <si>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</si>
  <si>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</si>
  <si>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</si>
  <si>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</si>
  <si>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</si>
  <si>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</si>
  <si>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</si>
  <si>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</si>
  <si>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</si>
  <si>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</si>
  <si>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</si>
  <si>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</si>
  <si>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</si>
  <si>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</si>
  <si>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</si>
  <si>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</si>
  <si>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</si>
  <si>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</si>
  <si>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</si>
  <si>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</si>
  <si>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</si>
  <si>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</si>
  <si>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</si>
  <si>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</si>
  <si>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</si>
  <si>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</si>
  <si>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</si>
  <si>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</si>
  <si>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</si>
  <si>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</si>
  <si>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</si>
  <si>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</si>
  <si>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</si>
  <si>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</si>
  <si>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</si>
  <si>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</si>
  <si>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</si>
  <si>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</si>
  <si>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</si>
  <si>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</si>
  <si>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</si>
  <si>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</si>
  <si>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</si>
  <si>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</si>
  <si>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</si>
  <si>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</si>
  <si>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</si>
  <si>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</si>
  <si>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</si>
  <si>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</si>
  <si>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</si>
  <si>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</si>
  <si>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</si>
  <si>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</si>
  <si>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</si>
  <si>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</si>
  <si>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</si>
  <si>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</si>
  <si>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</si>
  <si>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</si>
  <si>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</si>
  <si>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</si>
  <si>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</si>
  <si>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</si>
  <si>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</si>
  <si>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</si>
  <si>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</si>
  <si>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</si>
  <si>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</si>
  <si>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</si>
  <si>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</si>
  <si>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</si>
  <si>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</si>
  <si>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</si>
  <si>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</si>
  <si>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</si>
  <si>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</si>
  <si>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</si>
  <si>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</si>
  <si>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</si>
  <si>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</si>
  <si>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</si>
  <si>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</si>
  <si>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</si>
  <si>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</si>
  <si>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</si>
  <si>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</si>
  <si>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</si>
  <si>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</si>
  <si>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</si>
  <si>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</si>
  <si>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</si>
  <si>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</si>
  <si>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</si>
  <si>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</si>
  <si>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</si>
  <si>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</si>
  <si>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</si>
  <si>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</si>
  <si>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</si>
  <si>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</si>
  <si>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</si>
  <si>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</si>
  <si>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</si>
  <si>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</si>
  <si>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</si>
  <si>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</si>
  <si>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</si>
  <si>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</si>
  <si>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</si>
  <si>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</si>
  <si>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</si>
  <si>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</si>
  <si>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</si>
  <si>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</si>
  <si>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</si>
  <si>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</si>
  <si>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</si>
  <si>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</si>
  <si>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</si>
  <si>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</si>
  <si>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</si>
  <si>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</si>
  <si>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</si>
  <si>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</si>
  <si>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</si>
  <si>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</si>
  <si>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</si>
  <si>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</si>
  <si>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</si>
  <si>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</si>
  <si>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</si>
  <si>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</si>
  <si>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</si>
  <si>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</si>
  <si>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</si>
  <si>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</si>
  <si>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</si>
  <si>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</si>
  <si>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</si>
  <si>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</si>
  <si>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</si>
  <si>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</si>
  <si>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</si>
  <si>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</si>
  <si>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</si>
  <si>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</si>
  <si>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</si>
  <si>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</si>
  <si>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</si>
  <si>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</si>
  <si>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</si>
  <si>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</si>
  <si>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</si>
  <si>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</si>
  <si>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</si>
  <si>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</si>
  <si>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</si>
  <si>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</si>
  <si>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</si>
  <si>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</si>
  <si>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</si>
  <si>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</si>
  <si>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</si>
  <si>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</si>
  <si>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</si>
  <si>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</si>
  <si>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</si>
  <si>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</si>
  <si>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</si>
  <si>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</si>
  <si>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</si>
  <si>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</si>
  <si>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</si>
  <si>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</si>
  <si>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</si>
  <si>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</si>
  <si>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</si>
  <si>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</si>
  <si>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</si>
  <si>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</si>
  <si>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</si>
  <si>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</si>
  <si>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</si>
  <si>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</si>
  <si>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</si>
  <si>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</si>
  <si>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</si>
  <si>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</si>
  <si>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</si>
  <si>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</si>
  <si>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</si>
  <si>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</si>
  <si>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</si>
  <si>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</si>
  <si>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</si>
  <si>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</si>
  <si>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</si>
  <si>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</si>
  <si>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</si>
  <si>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</si>
  <si>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</si>
  <si>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</si>
  <si>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</si>
  <si>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</si>
  <si>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</si>
  <si>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</si>
  <si>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</si>
  <si>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</si>
  <si>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</si>
  <si>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</si>
  <si>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</si>
  <si>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</si>
  <si>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</si>
  <si>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</si>
  <si>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</si>
  <si>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</si>
  <si>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</si>
  <si>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</si>
  <si>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</si>
  <si>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</si>
  <si>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</si>
  <si>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</si>
  <si>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</si>
  <si>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</si>
  <si>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</si>
  <si>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</si>
  <si>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</si>
  <si>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</si>
  <si>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</si>
  <si>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</si>
  <si>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</si>
  <si>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</si>
  <si>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</si>
  <si>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</si>
  <si>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</si>
  <si>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</si>
  <si>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</si>
  <si>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</si>
  <si>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</si>
  <si>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</si>
  <si>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</si>
  <si>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</si>
  <si>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</si>
  <si>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</si>
  <si>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</si>
  <si>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</si>
  <si>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</si>
  <si>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</si>
  <si>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</si>
  <si>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</si>
  <si>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</si>
  <si>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</si>
  <si>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</si>
  <si>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</si>
  <si>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</si>
  <si>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</si>
  <si>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</si>
  <si>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</si>
  <si>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</si>
  <si>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</si>
  <si>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</si>
  <si>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</si>
  <si>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</si>
  <si>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</si>
  <si>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</si>
  <si>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</si>
  <si>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</si>
  <si>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</si>
  <si>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</si>
  <si>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</si>
  <si>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</si>
  <si>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</si>
  <si>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</si>
  <si>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</si>
  <si>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</si>
  <si>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</si>
  <si>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</si>
  <si>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</si>
  <si>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</si>
  <si>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</si>
  <si>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</si>
  <si>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</si>
  <si>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</si>
  <si>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</si>
  <si>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</si>
  <si>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</si>
  <si>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</si>
  <si>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</si>
  <si>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</si>
  <si>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</si>
  <si>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</si>
  <si>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</si>
  <si>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</si>
  <si>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</si>
  <si>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</si>
  <si>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</si>
  <si>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</si>
  <si>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</si>
  <si>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</si>
  <si>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</si>
  <si>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</si>
  <si>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</si>
  <si>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</si>
  <si>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</si>
  <si>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</si>
  <si>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</si>
  <si>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</si>
  <si>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</si>
  <si>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</si>
  <si>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</si>
  <si>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</si>
  <si>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</si>
  <si>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</si>
  <si>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</si>
  <si>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</si>
  <si>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</si>
  <si>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</si>
  <si>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</si>
  <si>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</si>
  <si>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</si>
  <si>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</si>
  <si>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</si>
  <si>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</si>
  <si>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</si>
  <si>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</si>
  <si>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</si>
  <si>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</si>
  <si>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</si>
  <si>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</si>
  <si>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</si>
  <si>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</si>
  <si>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</si>
  <si>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</si>
  <si>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</si>
  <si>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</si>
  <si>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</si>
  <si>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</si>
  <si>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</si>
  <si>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</si>
  <si>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</si>
  <si>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</si>
  <si>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</si>
  <si>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</si>
  <si>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</si>
  <si>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</si>
  <si>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</si>
  <si>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</si>
  <si>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</si>
  <si>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</si>
  <si>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</si>
  <si>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</si>
  <si>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</si>
  <si>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</si>
  <si>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</si>
  <si>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</si>
  <si>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</si>
  <si>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</si>
  <si>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</si>
  <si>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</si>
  <si>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</si>
  <si>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</si>
  <si>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</si>
  <si>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</si>
  <si>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</si>
  <si>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</si>
  <si>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</si>
  <si>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</si>
  <si>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</si>
  <si>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</si>
  <si>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</si>
  <si>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</si>
  <si>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</si>
  <si>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</si>
  <si>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</si>
  <si>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</si>
  <si>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</si>
  <si>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</si>
  <si>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</si>
  <si>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</si>
  <si>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</si>
  <si>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</si>
  <si>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</si>
  <si>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</si>
  <si>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</si>
  <si>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</si>
  <si>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</si>
  <si>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</si>
  <si>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</si>
  <si>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</si>
  <si>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</si>
  <si>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</si>
  <si>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</si>
  <si>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</si>
  <si>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</si>
  <si>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</si>
  <si>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</si>
  <si>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</si>
  <si>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</si>
  <si>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</si>
  <si>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</si>
  <si>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</si>
  <si>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</si>
  <si>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</si>
  <si>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</si>
  <si>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</si>
  <si>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</si>
  <si>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</si>
  <si>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</si>
  <si>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</si>
  <si>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</si>
  <si>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</si>
  <si>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</si>
  <si>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</si>
  <si>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</si>
  <si>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</si>
  <si>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</si>
  <si>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</si>
  <si>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</si>
  <si>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</si>
  <si>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</si>
  <si>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</si>
  <si>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</si>
  <si>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</si>
  <si>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</si>
  <si>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</si>
  <si>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</si>
  <si>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</si>
  <si>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</si>
  <si>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</si>
  <si>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</si>
  <si>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</si>
  <si>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</si>
  <si>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</si>
  <si>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</si>
  <si>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</si>
  <si>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</si>
  <si>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</si>
  <si>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</si>
  <si>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</si>
  <si>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</si>
  <si>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</si>
  <si>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</si>
  <si>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</si>
  <si>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</si>
  <si>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</si>
  <si>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</si>
  <si>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</si>
  <si>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</si>
  <si>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</si>
  <si>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</si>
  <si>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</si>
  <si>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</si>
  <si>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</si>
  <si>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</si>
  <si>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</si>
  <si>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</si>
  <si>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</si>
  <si>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</si>
  <si>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</si>
  <si>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</si>
  <si>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</si>
  <si>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</si>
  <si>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</si>
  <si>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</si>
  <si>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</si>
  <si>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</si>
  <si>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</si>
  <si>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</si>
  <si>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</si>
  <si>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</si>
  <si>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</si>
  <si>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</si>
  <si>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</si>
  <si>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</si>
  <si>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</si>
  <si>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</si>
  <si>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</si>
  <si>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</si>
  <si>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</si>
  <si>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</si>
  <si>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</si>
  <si>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</si>
  <si>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</si>
  <si>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</si>
  <si>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</si>
  <si>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</si>
  <si>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</si>
  <si>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</si>
  <si>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</si>
  <si>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</si>
  <si>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</si>
  <si>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</si>
  <si>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</si>
  <si>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</si>
  <si>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</si>
  <si>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</si>
  <si>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</si>
  <si>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</si>
  <si>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</si>
  <si>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</si>
  <si>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</si>
  <si>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</si>
  <si>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</si>
  <si>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</si>
  <si>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</si>
  <si>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</si>
  <si>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</si>
  <si>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</si>
  <si>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</si>
  <si>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</si>
  <si>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</si>
  <si>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</si>
  <si>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</si>
  <si>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</si>
  <si>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</si>
  <si>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</si>
  <si>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</si>
  <si>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</si>
  <si>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</si>
  <si>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</si>
  <si>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</si>
  <si>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</si>
  <si>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</si>
  <si>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</si>
  <si>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</si>
  <si>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</si>
  <si>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</si>
  <si>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</si>
  <si>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</si>
  <si>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</si>
  <si>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</si>
  <si>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</si>
  <si>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</si>
  <si>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</si>
  <si>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</si>
  <si>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</si>
  <si>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</si>
  <si>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</si>
  <si>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</si>
  <si>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</si>
  <si>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</si>
  <si>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</si>
  <si>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</si>
  <si>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</si>
  <si>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</si>
  <si>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</si>
  <si>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</si>
  <si>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</si>
  <si>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</si>
  <si>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</si>
  <si>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</si>
  <si>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</si>
  <si>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</si>
  <si>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</si>
  <si>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</si>
  <si>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</si>
  <si>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</si>
  <si>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</si>
  <si>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</si>
  <si>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</si>
  <si>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</si>
  <si>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</si>
  <si>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</si>
  <si>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</si>
  <si>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</si>
  <si>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</si>
  <si>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</si>
  <si>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</si>
  <si>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</si>
  <si>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</si>
  <si>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</si>
  <si>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</si>
  <si>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</si>
  <si>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</si>
  <si>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</si>
  <si>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</si>
  <si>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</si>
  <si>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</si>
  <si>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</si>
  <si>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</si>
  <si>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</si>
  <si>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</si>
  <si>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</si>
  <si>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</si>
  <si>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</si>
  <si>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</si>
  <si>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</si>
  <si>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</si>
  <si>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</si>
  <si>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</si>
  <si>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</si>
  <si>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</si>
  <si>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</si>
  <si>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</si>
  <si>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</si>
  <si>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</si>
  <si>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</si>
  <si>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</si>
  <si>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</si>
  <si>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</si>
  <si>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</si>
  <si>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</si>
  <si>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</si>
  <si>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</si>
  <si>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</si>
  <si>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</si>
  <si>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</si>
  <si>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</si>
  <si>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</si>
  <si>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</si>
  <si>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</si>
  <si>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</si>
  <si>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</si>
  <si>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</si>
  <si>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</si>
  <si>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</si>
  <si>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</si>
  <si>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</si>
  <si>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</si>
  <si>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</si>
  <si>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</si>
  <si>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</si>
  <si>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</si>
  <si>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</si>
  <si>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</si>
  <si>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</si>
  <si>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</si>
  <si>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</si>
  <si>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</si>
  <si>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</si>
  <si>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</si>
  <si>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</si>
  <si>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</si>
  <si>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</si>
  <si>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</si>
  <si>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</si>
  <si>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</si>
  <si>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</si>
  <si>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</si>
  <si>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</si>
  <si>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</si>
  <si>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</si>
  <si>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</si>
  <si>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</si>
  <si>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</si>
  <si>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</si>
  <si>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</si>
  <si>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</si>
  <si>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</si>
  <si>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</si>
  <si>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</si>
  <si>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</si>
  <si>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</si>
  <si>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</si>
  <si>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</si>
  <si>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</si>
  <si>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</si>
  <si>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</si>
  <si>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</si>
  <si>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</si>
  <si>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</si>
  <si>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</si>
  <si>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</si>
  <si>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</si>
  <si>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</si>
  <si>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</si>
  <si>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</si>
  <si>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</si>
  <si>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</si>
  <si>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</si>
  <si>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</si>
  <si>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</si>
  <si>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</si>
  <si>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</si>
  <si>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</si>
  <si>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</si>
  <si>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</si>
  <si>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</si>
  <si>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</si>
  <si>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</si>
  <si>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</si>
  <si>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</si>
  <si>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</si>
  <si>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</si>
  <si>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</si>
  <si>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</si>
  <si>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</si>
  <si>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</si>
  <si>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</si>
  <si>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</si>
  <si>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</si>
  <si>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</si>
  <si>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</si>
  <si>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</si>
  <si>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</si>
  <si>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</si>
  <si>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</si>
  <si>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</si>
  <si>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</si>
  <si>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</si>
  <si>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</si>
  <si>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</si>
  <si>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</si>
  <si>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</si>
  <si>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</si>
  <si>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</si>
  <si>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</si>
  <si>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</si>
  <si>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</si>
  <si>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</si>
  <si>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</si>
  <si>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</si>
  <si>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</si>
  <si>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</si>
  <si>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</si>
  <si>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</si>
  <si>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</si>
  <si>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</si>
  <si>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</si>
  <si>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</si>
  <si>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</si>
  <si>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</si>
  <si>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</si>
  <si>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</si>
  <si>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</si>
  <si>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</si>
  <si>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</si>
  <si>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</si>
  <si>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</si>
  <si>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</si>
  <si>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</si>
  <si>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</si>
  <si>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</si>
  <si>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</si>
  <si>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</si>
  <si>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</si>
  <si>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</si>
  <si>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</si>
  <si>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</si>
  <si>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</si>
  <si>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</si>
  <si>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</si>
  <si>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</si>
  <si>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</si>
  <si>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</si>
  <si>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</si>
  <si>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</si>
  <si>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</si>
  <si>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</si>
  <si>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</si>
  <si>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</si>
  <si>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</si>
  <si>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</si>
  <si>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</si>
  <si>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</si>
  <si>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</si>
  <si>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</si>
  <si>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</si>
  <si>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</si>
  <si>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</si>
  <si>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</si>
  <si>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</si>
  <si>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</si>
  <si>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</si>
  <si>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</si>
  <si>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</si>
  <si>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</si>
  <si>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</si>
  <si>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</si>
  <si>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</si>
  <si>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</si>
  <si>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</si>
  <si>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</si>
  <si>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</si>
  <si>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</si>
  <si>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</si>
  <si>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</si>
  <si>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</si>
  <si>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</si>
  <si>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</si>
  <si>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</si>
  <si>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</si>
  <si>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</si>
  <si>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</si>
  <si>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</si>
  <si>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</si>
  <si>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</si>
  <si>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</si>
  <si>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</si>
  <si>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</si>
  <si>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</si>
  <si>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</si>
  <si>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</si>
  <si>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</si>
  <si>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</si>
  <si>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</si>
  <si>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</si>
  <si>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</si>
  <si>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</si>
  <si>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</si>
  <si>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</si>
  <si>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</si>
  <si>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</si>
  <si>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</si>
  <si>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</si>
  <si>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</si>
  <si>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</si>
  <si>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</si>
  <si>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</si>
  <si>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</si>
  <si>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</si>
  <si>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</si>
  <si>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</si>
  <si>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</si>
  <si>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</si>
  <si>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</si>
  <si>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</si>
  <si>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</si>
  <si>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</si>
  <si>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</si>
  <si>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</si>
  <si>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</si>
  <si>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</si>
  <si>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</si>
  <si>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</si>
  <si>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</si>
  <si>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</si>
  <si>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</si>
  <si>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</si>
  <si>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</si>
  <si>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</si>
  <si>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</si>
  <si>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</si>
  <si>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</si>
  <si>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</si>
  <si>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</si>
  <si>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</si>
  <si>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</si>
  <si>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</si>
  <si>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</si>
  <si>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</si>
  <si>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</si>
  <si>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</si>
  <si>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</si>
  <si>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</si>
  <si>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</si>
  <si>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</si>
  <si>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</si>
  <si>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</si>
  <si>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</si>
  <si>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</si>
  <si>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</si>
  <si>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</si>
  <si>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</si>
  <si>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</si>
  <si>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</si>
  <si>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</si>
  <si>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</si>
  <si>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</si>
  <si>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</si>
  <si>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</si>
  <si>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</si>
  <si>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</si>
  <si>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</si>
  <si>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</si>
  <si>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</si>
  <si>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</si>
  <si>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</si>
  <si>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</si>
  <si>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</si>
  <si>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</si>
  <si>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</si>
  <si>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</si>
  <si>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</si>
  <si>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</si>
  <si>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</si>
  <si>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</si>
  <si>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</si>
  <si>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</si>
  <si>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</si>
  <si>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</si>
  <si>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</si>
  <si>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</si>
  <si>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</si>
  <si>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</si>
  <si>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</si>
  <si>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</si>
  <si>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</si>
  <si>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</si>
  <si>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</si>
  <si>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</si>
  <si>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</si>
  <si>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</si>
  <si>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</si>
  <si>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</si>
  <si>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</si>
  <si>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</si>
  <si>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</si>
  <si>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</si>
  <si>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</si>
  <si>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</si>
  <si>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</si>
  <si>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</si>
  <si>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</si>
  <si>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</si>
  <si>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</si>
  <si>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</si>
  <si>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</si>
  <si>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</si>
  <si>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</si>
  <si>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</si>
  <si>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</si>
  <si>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</si>
  <si>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</si>
  <si>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</si>
  <si>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</si>
  <si>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</si>
  <si>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</si>
  <si>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</si>
  <si>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</si>
  <si>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</si>
  <si>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</si>
  <si>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</si>
  <si>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</si>
  <si>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</si>
  <si>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</si>
  <si>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</si>
  <si>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</si>
  <si>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</si>
  <si>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</si>
  <si>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</si>
  <si>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</si>
  <si>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</si>
  <si>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</si>
  <si>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</si>
  <si>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</si>
  <si>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</si>
  <si>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</si>
  <si>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</si>
  <si>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</si>
  <si>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</si>
  <si>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</si>
  <si>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</si>
  <si>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</si>
  <si>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</si>
  <si>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</si>
  <si>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</si>
  <si>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</si>
  <si>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</si>
  <si>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</si>
  <si>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</si>
  <si>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</si>
  <si>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</si>
  <si>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</si>
  <si>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</si>
  <si>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</si>
  <si>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</si>
  <si>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</si>
  <si>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</si>
  <si>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</si>
  <si>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</si>
  <si>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</si>
  <si>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</si>
  <si>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</si>
  <si>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</si>
  <si>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</si>
  <si>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</si>
  <si>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</si>
  <si>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</si>
  <si>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</si>
  <si>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</si>
  <si>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</si>
  <si>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</si>
  <si>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</si>
  <si>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</si>
  <si>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</si>
  <si>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</si>
  <si>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</si>
  <si>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</si>
  <si>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</si>
  <si>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</si>
  <si>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</si>
  <si>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</si>
  <si>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</si>
  <si>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</si>
  <si>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</si>
  <si>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</si>
  <si>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</si>
  <si>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</si>
  <si>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</si>
  <si>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</si>
  <si>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</si>
  <si>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</si>
  <si>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</si>
  <si>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</si>
  <si>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</si>
  <si>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</si>
  <si>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</si>
  <si>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</si>
  <si>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</si>
  <si>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</si>
  <si>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</si>
  <si>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</si>
  <si>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</si>
  <si>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</si>
  <si>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</si>
  <si>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</si>
  <si>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</si>
  <si>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</si>
  <si>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</si>
  <si>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</si>
  <si>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</si>
  <si>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</si>
  <si>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</si>
  <si>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</si>
  <si>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</si>
  <si>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</si>
  <si>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</si>
  <si>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</si>
  <si>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</si>
  <si>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</si>
  <si>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</si>
  <si>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</si>
  <si>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</si>
  <si>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</si>
  <si>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</si>
  <si>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</si>
  <si>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</si>
  <si>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</si>
  <si>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</si>
  <si>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</si>
  <si>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</si>
  <si>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</si>
  <si>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</si>
  <si>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</si>
  <si>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</si>
  <si>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</si>
  <si>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</si>
  <si>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</si>
  <si>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</si>
  <si>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</si>
  <si>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</si>
  <si>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</si>
  <si>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</si>
  <si>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</si>
  <si>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</si>
  <si>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</si>
  <si>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</si>
  <si>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</si>
  <si>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</si>
  <si>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</si>
  <si>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</si>
  <si>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</si>
  <si>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</si>
  <si>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</si>
  <si>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</si>
  <si>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</si>
  <si>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</si>
  <si>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</si>
  <si>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</si>
  <si>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</si>
  <si>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</si>
  <si>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</si>
  <si>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</si>
  <si>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</si>
  <si>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</si>
  <si>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</si>
  <si>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</si>
  <si>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</si>
  <si>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</si>
  <si>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</si>
  <si>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</si>
  <si>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</si>
  <si>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</si>
  <si>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</si>
  <si>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</si>
  <si>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</si>
  <si>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</si>
  <si>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</si>
  <si>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</si>
  <si>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</si>
  <si>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</si>
  <si>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</si>
  <si>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</si>
  <si>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</si>
  <si>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</si>
  <si>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</si>
  <si>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</si>
  <si>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</si>
  <si>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</si>
  <si>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</si>
  <si>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</si>
  <si>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</si>
  <si>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</si>
  <si>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</si>
  <si>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</si>
  <si>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</si>
  <si>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</si>
  <si>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</si>
  <si>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</si>
  <si>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</si>
  <si>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</si>
  <si>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</si>
  <si>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</si>
  <si>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</si>
  <si>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</si>
  <si>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</si>
  <si>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</si>
  <si>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</si>
  <si>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</si>
  <si>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</si>
  <si>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</si>
  <si>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</si>
  <si>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</si>
  <si>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</si>
  <si>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</si>
  <si>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</si>
  <si>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</si>
  <si>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</si>
  <si>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</si>
  <si>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</si>
  <si>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</si>
  <si>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</si>
  <si>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</si>
  <si>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</si>
  <si>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</si>
  <si>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</si>
  <si>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</si>
  <si>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</si>
  <si>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</si>
  <si>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</si>
  <si>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</si>
  <si>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</si>
  <si>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</si>
  <si>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</si>
  <si>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</si>
  <si>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</si>
  <si>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</si>
  <si>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</si>
  <si>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</si>
  <si>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</si>
  <si>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</si>
  <si>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</si>
  <si>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</si>
  <si>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</si>
  <si>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</si>
  <si>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</si>
  <si>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</si>
  <si>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</si>
  <si>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</si>
  <si>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</si>
  <si>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</si>
  <si>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</si>
  <si>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</si>
  <si>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</si>
  <si>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</si>
  <si>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</si>
  <si>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</si>
  <si>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</si>
  <si>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</si>
  <si>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</si>
  <si>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</si>
  <si>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</si>
  <si>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</si>
  <si>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</si>
  <si>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</si>
  <si>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</si>
  <si>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</si>
  <si>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</si>
  <si>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</si>
  <si>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</si>
  <si>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</si>
  <si>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</si>
  <si>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</si>
  <si>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</si>
  <si>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</si>
  <si>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</si>
  <si>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</si>
  <si>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</si>
  <si>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</si>
  <si>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</si>
  <si>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</si>
  <si>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</si>
  <si>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</si>
  <si>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</si>
  <si>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</si>
  <si>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</si>
  <si>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</si>
  <si>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</si>
  <si>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</si>
  <si>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</si>
  <si>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</si>
  <si>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</si>
  <si>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</si>
  <si>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</si>
  <si>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</si>
  <si>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</si>
  <si>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</si>
  <si>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</si>
  <si>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</si>
  <si>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</si>
  <si>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</si>
  <si>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</si>
  <si>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</si>
  <si>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</si>
  <si>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</si>
  <si>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</si>
  <si>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</si>
  <si>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</si>
  <si>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</si>
  <si>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</si>
  <si>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</si>
  <si>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</si>
  <si>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</si>
  <si>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</si>
  <si>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</si>
  <si>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</si>
  <si>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</si>
  <si>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</si>
  <si>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</si>
  <si>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</si>
  <si>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</si>
  <si>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</si>
  <si>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</si>
  <si>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</si>
  <si>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</si>
  <si>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</si>
  <si>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</si>
  <si>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</si>
  <si>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</si>
  <si>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</si>
  <si>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</si>
  <si>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</si>
  <si>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</si>
  <si>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</si>
  <si>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</si>
  <si>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</si>
  <si>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</si>
  <si>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</si>
  <si>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</si>
  <si>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</si>
  <si>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</si>
  <si>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</si>
  <si>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</si>
  <si>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</si>
  <si>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</si>
  <si>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</si>
  <si>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</si>
  <si>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</si>
  <si>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</si>
  <si>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</si>
  <si>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</si>
  <si>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</si>
  <si>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</si>
  <si>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</si>
  <si>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</si>
  <si>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</si>
  <si>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</si>
  <si>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</si>
  <si>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</si>
  <si>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</si>
  <si>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</si>
  <si>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</si>
  <si>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</si>
  <si>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</si>
  <si>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</si>
  <si>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</si>
  <si>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</si>
  <si>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</si>
  <si>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</si>
  <si>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</si>
  <si>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</si>
  <si>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</si>
  <si>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</si>
  <si>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</si>
  <si>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</si>
  <si>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</si>
  <si>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</si>
  <si>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</si>
  <si>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</si>
  <si>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</si>
  <si>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</si>
  <si>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</si>
  <si>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</si>
  <si>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</si>
  <si>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</si>
  <si>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</si>
  <si>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</si>
  <si>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</si>
  <si>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</si>
  <si>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</si>
  <si>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</si>
  <si>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</si>
  <si>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</si>
  <si>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</si>
  <si>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</si>
  <si>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</si>
  <si>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</si>
  <si>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</si>
  <si>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</si>
  <si>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</si>
  <si>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</si>
  <si>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</si>
  <si>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</si>
  <si>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</si>
  <si>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</si>
  <si>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</si>
  <si>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</si>
  <si>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</si>
  <si>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</si>
  <si>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</si>
  <si>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</si>
  <si>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</si>
  <si>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</si>
  <si>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</si>
  <si>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</si>
  <si>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</si>
  <si>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</si>
  <si>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</si>
  <si>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</si>
  <si>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</si>
  <si>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</si>
  <si>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</si>
  <si>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</si>
  <si>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</si>
  <si>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</si>
  <si>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</si>
  <si>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</si>
  <si>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</si>
  <si>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</si>
  <si>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</si>
  <si>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</si>
  <si>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</si>
  <si>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</si>
  <si>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</si>
  <si>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</si>
  <si>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</si>
  <si>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</si>
  <si>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</si>
  <si>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</si>
  <si>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</si>
  <si>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</si>
  <si>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</si>
  <si>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</si>
  <si>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</si>
  <si>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</si>
  <si>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</si>
  <si>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</si>
  <si>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</si>
  <si>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</si>
  <si>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</si>
  <si>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</si>
  <si>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</si>
  <si>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</si>
  <si>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</si>
  <si>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</si>
  <si>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</si>
  <si>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</si>
  <si>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</si>
  <si>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</si>
  <si>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</si>
  <si>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</si>
  <si>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</si>
  <si>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</si>
  <si>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</si>
  <si>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</si>
  <si>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</si>
  <si>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</si>
  <si>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</si>
  <si>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</si>
  <si>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</si>
  <si>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</si>
  <si>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</si>
  <si>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</si>
  <si>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</si>
  <si>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</si>
  <si>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</si>
  <si>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</si>
  <si>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</si>
  <si>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</si>
  <si>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</si>
  <si>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</si>
  <si>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</si>
  <si>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</si>
  <si>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</si>
  <si>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</si>
  <si>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</si>
  <si>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</si>
  <si>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</si>
  <si>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</si>
  <si>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</si>
  <si>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</si>
  <si>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</si>
  <si>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</si>
  <si>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</si>
  <si>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</si>
  <si>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</si>
  <si>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</si>
  <si>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</si>
  <si>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</si>
  <si>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</si>
  <si>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</si>
  <si>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</si>
  <si>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</si>
  <si>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</si>
  <si>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</si>
  <si>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</si>
  <si>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</si>
  <si>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</si>
  <si>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</si>
  <si>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</si>
  <si>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</si>
  <si>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</si>
  <si>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</si>
  <si>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</si>
  <si>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</si>
  <si>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</si>
  <si>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</si>
  <si>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</si>
  <si>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</si>
  <si>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</si>
  <si>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</si>
  <si>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</si>
  <si>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</si>
  <si>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</si>
  <si>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</si>
  <si>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</si>
  <si>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</si>
  <si>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</si>
  <si>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</si>
  <si>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</si>
  <si>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</si>
  <si>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</si>
  <si>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</si>
  <si>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</si>
  <si>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</si>
  <si>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</si>
  <si>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</si>
  <si>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</si>
  <si>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</si>
  <si>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</si>
  <si>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</si>
  <si>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</si>
  <si>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</si>
  <si>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</si>
  <si>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</si>
  <si>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</si>
  <si>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</si>
  <si>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</si>
  <si>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</si>
  <si>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</si>
  <si>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</si>
  <si>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</si>
  <si>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</si>
  <si>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</si>
  <si>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</si>
  <si>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</si>
  <si>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</si>
  <si>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</si>
  <si>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</si>
  <si>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</si>
  <si>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</si>
  <si>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</si>
  <si>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</si>
  <si>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</si>
  <si>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</si>
  <si>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</si>
  <si>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</si>
  <si>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</si>
  <si>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</si>
  <si>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</si>
  <si>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</si>
  <si>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</si>
  <si>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</si>
  <si>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</si>
  <si>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</si>
  <si>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</si>
  <si>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</si>
  <si>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</si>
  <si>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</si>
  <si>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</si>
  <si>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</si>
  <si>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</si>
  <si>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</si>
  <si>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</si>
  <si>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</si>
  <si>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</si>
  <si>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</si>
  <si>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</si>
  <si>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</si>
  <si>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</si>
  <si>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</si>
  <si>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</si>
  <si>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</si>
  <si>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</si>
  <si>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</si>
  <si>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</si>
  <si>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</si>
  <si>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</si>
  <si>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</si>
  <si>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</si>
  <si>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</si>
  <si>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</si>
  <si>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</si>
  <si>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</si>
  <si>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</si>
  <si>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</si>
  <si>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</si>
  <si>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</si>
  <si>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</si>
  <si>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</si>
  <si>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</si>
  <si>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</si>
  <si>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</si>
  <si>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</si>
  <si>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</si>
  <si>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</si>
  <si>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</si>
  <si>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</si>
  <si>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</si>
  <si>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</si>
  <si>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</si>
  <si>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</si>
  <si>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</si>
  <si>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</si>
  <si>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</si>
  <si>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</si>
  <si>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</si>
  <si>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</si>
  <si>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</si>
  <si>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</si>
  <si>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</si>
  <si>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</si>
  <si>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</si>
  <si>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</si>
  <si>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</si>
  <si>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</si>
  <si>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</si>
  <si>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</si>
  <si>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</si>
  <si>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</si>
  <si>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</si>
  <si>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</si>
  <si>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</si>
  <si>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</si>
  <si>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</si>
  <si>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</si>
  <si>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</si>
  <si>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</si>
  <si>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</si>
  <si>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</si>
  <si>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</si>
  <si>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</si>
  <si>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</si>
  <si>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</si>
  <si>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</si>
  <si>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</si>
  <si>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</si>
  <si>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</si>
  <si>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</si>
  <si>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</si>
  <si>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</si>
  <si>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</si>
  <si>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</si>
  <si>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</si>
  <si>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</si>
  <si>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</si>
  <si>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</si>
  <si>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</si>
  <si>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</si>
  <si>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</si>
  <si>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</si>
  <si>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</si>
  <si>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</si>
  <si>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</si>
  <si>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</si>
  <si>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</si>
  <si>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</si>
  <si>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</si>
  <si>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</si>
  <si>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</si>
  <si>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</si>
  <si>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</si>
  <si>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</si>
  <si>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</si>
  <si>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</si>
  <si>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</si>
  <si>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</si>
  <si>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</si>
  <si>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</si>
  <si>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</si>
  <si>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</si>
  <si>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</si>
  <si>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</si>
  <si>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</si>
  <si>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</si>
  <si>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</si>
  <si>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</si>
  <si>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</si>
  <si>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</si>
  <si>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</si>
  <si>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</si>
  <si>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</si>
  <si>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</si>
  <si>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</si>
  <si>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</si>
  <si>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</si>
  <si>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</si>
  <si>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</si>
  <si>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</si>
  <si>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</si>
  <si>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</si>
  <si>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</si>
  <si>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</si>
  <si>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</si>
  <si>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</si>
  <si>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</si>
  <si>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</si>
  <si>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</si>
  <si>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</si>
  <si>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</si>
  <si>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</si>
  <si>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</si>
  <si>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</si>
  <si>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</si>
  <si>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</si>
  <si>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</si>
  <si>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</si>
  <si>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</si>
  <si>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</si>
  <si>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</si>
  <si>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</si>
  <si>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</si>
  <si>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</si>
  <si>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</si>
  <si>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</si>
  <si>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</si>
  <si>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</si>
  <si>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</si>
  <si>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</si>
  <si>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</si>
  <si>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</si>
  <si>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</si>
  <si>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</si>
  <si>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</si>
  <si>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</si>
  <si>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</si>
  <si>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</si>
  <si>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</si>
  <si>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</si>
  <si>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</si>
  <si>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</si>
  <si>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</si>
  <si>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</si>
  <si>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</si>
  <si>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</si>
  <si>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</si>
  <si>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</si>
  <si>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</si>
  <si>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</si>
  <si>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</si>
  <si>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</si>
  <si>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</si>
  <si>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</si>
  <si>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</si>
  <si>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</si>
  <si>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</si>
  <si>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</si>
  <si>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</si>
  <si>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</si>
  <si>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</si>
  <si>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</si>
  <si>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</si>
  <si>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</si>
  <si>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</si>
  <si>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</si>
  <si>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</si>
  <si>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</si>
  <si>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</si>
  <si>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</si>
  <si>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</si>
  <si>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</si>
  <si>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</si>
  <si>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</si>
  <si>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</si>
  <si>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</si>
  <si>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</si>
  <si>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</si>
  <si>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</si>
  <si>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</si>
  <si>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</si>
  <si>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</si>
  <si>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</si>
  <si>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</si>
  <si>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</si>
  <si>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</si>
  <si>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</si>
  <si>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</si>
  <si>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</si>
  <si>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</si>
  <si>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</si>
  <si>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</si>
  <si>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</si>
  <si>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</si>
  <si>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</si>
  <si>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</si>
  <si>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</si>
  <si>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</si>
  <si>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</si>
  <si>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</si>
  <si>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</si>
  <si>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</si>
  <si>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</si>
  <si>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</si>
  <si>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</si>
  <si>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</si>
  <si>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</si>
  <si>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</si>
  <si>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</si>
  <si>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</si>
  <si>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</si>
  <si>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</si>
  <si>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</si>
  <si>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</si>
  <si>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</si>
  <si>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</si>
  <si>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</si>
  <si>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</si>
  <si>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</si>
  <si>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</si>
  <si>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</si>
  <si>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</si>
  <si>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</si>
  <si>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</si>
  <si>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</si>
  <si>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</si>
  <si>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</si>
  <si>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</si>
  <si>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</si>
  <si>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</si>
  <si>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</si>
  <si>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</si>
  <si>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</si>
  <si>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</si>
  <si>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</si>
  <si>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</si>
  <si>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</si>
  <si>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</si>
  <si>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</si>
  <si>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</si>
  <si>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</si>
  <si>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</si>
  <si>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</si>
  <si>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</si>
  <si>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</si>
  <si>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</si>
  <si>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</si>
  <si>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</si>
  <si>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</si>
  <si>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</si>
  <si>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</si>
  <si>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</si>
  <si>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</si>
  <si>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</si>
  <si>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</si>
  <si>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</si>
  <si>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</si>
  <si>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</si>
  <si>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</si>
  <si>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</si>
  <si>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</si>
  <si>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</si>
  <si>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</si>
  <si>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</si>
  <si>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</si>
  <si>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</si>
  <si>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</si>
  <si>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</si>
  <si>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</si>
  <si>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</si>
  <si>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</si>
  <si>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</si>
  <si>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</si>
  <si>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</si>
  <si>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</si>
  <si>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</si>
  <si>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</si>
  <si>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</si>
  <si>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</si>
  <si>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</si>
  <si>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</si>
  <si>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</si>
  <si>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</si>
  <si>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</si>
  <si>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</si>
  <si>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</si>
  <si>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</si>
  <si>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</si>
  <si>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</si>
  <si>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</si>
  <si>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</si>
  <si>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</si>
  <si>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</si>
  <si>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</si>
  <si>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</si>
  <si>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</si>
  <si>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</si>
  <si>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</si>
  <si>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</si>
  <si>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</si>
  <si>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</si>
  <si>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</si>
  <si>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</si>
  <si>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</si>
  <si>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</si>
  <si>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</si>
  <si>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</si>
  <si>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</si>
  <si>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</si>
  <si>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</si>
  <si>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</si>
  <si>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</si>
  <si>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</si>
  <si>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</si>
  <si>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</si>
  <si>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</si>
  <si>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</si>
  <si>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</si>
  <si>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</si>
  <si>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</si>
  <si>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</si>
  <si>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</si>
  <si>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</si>
  <si>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</si>
  <si>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</si>
  <si>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</si>
  <si>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</si>
  <si>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</si>
  <si>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</si>
  <si>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</si>
  <si>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</si>
  <si>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</si>
  <si>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</si>
  <si>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</si>
  <si>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</si>
  <si>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</si>
  <si>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</si>
  <si>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</si>
  <si>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</si>
  <si>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</si>
  <si>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</si>
  <si>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</si>
  <si>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</si>
  <si>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</si>
  <si>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</si>
  <si>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</si>
  <si>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</si>
  <si>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</si>
  <si>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</si>
  <si>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</si>
  <si>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</si>
  <si>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</si>
  <si>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</si>
  <si>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</si>
  <si>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</si>
  <si>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</si>
  <si>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</si>
  <si>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</si>
  <si>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</si>
  <si>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</si>
  <si>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</si>
  <si>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</si>
  <si>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</si>
  <si>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</si>
  <si>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</si>
  <si>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</si>
  <si>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</si>
  <si>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</si>
  <si>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</si>
  <si>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</si>
  <si>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</si>
  <si>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</si>
  <si>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</si>
  <si>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</si>
  <si>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</si>
  <si>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</si>
  <si>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</si>
  <si>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</si>
  <si>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</si>
  <si>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</si>
  <si>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</si>
  <si>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</si>
  <si>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</si>
  <si>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</si>
  <si>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</si>
  <si>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</si>
  <si>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</si>
  <si>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</si>
  <si>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</si>
  <si>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</si>
  <si>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</si>
  <si>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</si>
  <si>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</si>
  <si>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</si>
  <si>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</si>
  <si>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</si>
  <si>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</si>
  <si>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</si>
  <si>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</si>
  <si>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</si>
  <si>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</si>
  <si>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</si>
  <si>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</si>
  <si>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</si>
  <si>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</si>
  <si>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</si>
  <si>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</si>
  <si>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</si>
  <si>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</si>
  <si>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</si>
  <si>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</si>
  <si>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</si>
  <si>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</si>
  <si>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</si>
  <si>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</si>
  <si>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</si>
  <si>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</si>
  <si>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</si>
  <si>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</si>
  <si>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</si>
  <si>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</si>
  <si>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</si>
  <si>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</si>
  <si>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</si>
  <si>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</si>
  <si>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</si>
  <si>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</si>
  <si>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</si>
  <si>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</si>
  <si>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</si>
  <si>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</si>
  <si>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</si>
  <si>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</si>
  <si>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</si>
  <si>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</si>
  <si>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</si>
  <si>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</si>
  <si>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</si>
  <si>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</si>
  <si>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</si>
  <si>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</si>
  <si>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</si>
  <si>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</si>
  <si>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</si>
  <si>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</si>
  <si>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</si>
  <si>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</si>
  <si>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</si>
  <si>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</si>
  <si>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</si>
  <si>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</si>
  <si>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</si>
  <si>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</si>
  <si>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</si>
  <si>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</si>
  <si>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</si>
  <si>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</si>
  <si>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</si>
  <si>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</si>
  <si>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</si>
  <si>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</si>
  <si>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</si>
  <si>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</si>
  <si>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</si>
  <si>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</si>
  <si>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</si>
  <si>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</si>
  <si>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</si>
  <si>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</si>
  <si>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</si>
  <si>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</si>
  <si>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</si>
  <si>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</si>
  <si>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</si>
  <si>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</si>
  <si>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</si>
  <si>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</si>
  <si>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</si>
  <si>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</si>
  <si>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</si>
  <si>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</si>
  <si>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</si>
  <si>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</si>
  <si>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</si>
  <si>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</si>
  <si>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</si>
  <si>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</si>
  <si>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</si>
  <si>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</si>
  <si>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</si>
  <si>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</si>
  <si>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</si>
  <si>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</si>
  <si>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</si>
  <si>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</si>
  <si>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</si>
  <si>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</si>
  <si>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</si>
  <si>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</si>
  <si>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</si>
  <si>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</si>
  <si>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</si>
  <si>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</si>
  <si>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</si>
  <si>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</si>
  <si>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</si>
  <si>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</si>
  <si>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</si>
  <si>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</si>
  <si>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</si>
  <si>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</si>
  <si>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</si>
  <si>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</si>
  <si>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</si>
  <si>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</si>
  <si>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</si>
  <si>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</si>
  <si>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</si>
  <si>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</si>
  <si>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</si>
  <si>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</si>
  <si>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</si>
  <si>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</si>
  <si>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</si>
  <si>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</si>
  <si>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</si>
  <si>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</si>
  <si>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</si>
  <si>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</si>
  <si>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</si>
  <si>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</si>
  <si>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</si>
  <si>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</si>
  <si>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</si>
  <si>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</si>
  <si>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</si>
  <si>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</si>
  <si>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</si>
  <si>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</si>
  <si>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</si>
  <si>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</si>
  <si>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</si>
  <si>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</si>
  <si>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</si>
  <si>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</si>
  <si>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</si>
  <si>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</si>
  <si>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</si>
  <si>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</si>
  <si>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</si>
  <si>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</si>
  <si>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</si>
  <si>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</si>
  <si>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</si>
  <si>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</si>
  <si>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</si>
  <si>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</si>
  <si>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</si>
  <si>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</si>
  <si>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</si>
  <si>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</si>
  <si>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</si>
  <si>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</si>
  <si>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</si>
  <si>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</si>
  <si>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</si>
  <si>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</si>
  <si>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</si>
  <si>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</si>
  <si>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</si>
  <si>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</si>
  <si>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</si>
  <si>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</si>
  <si>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</si>
  <si>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</si>
  <si>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</si>
  <si>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</si>
  <si>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</si>
  <si>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</si>
  <si>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</si>
  <si>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</si>
  <si>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</si>
  <si>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</si>
  <si>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</si>
  <si>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</si>
  <si>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</si>
  <si>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</si>
  <si>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</si>
  <si>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</si>
  <si>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</si>
  <si>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</si>
  <si>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</si>
  <si>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</si>
  <si>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</si>
  <si>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</si>
  <si>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</si>
  <si>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</si>
  <si>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</si>
  <si>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</si>
  <si>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</si>
  <si>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</si>
  <si>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</si>
  <si>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</si>
  <si>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</si>
  <si>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</si>
  <si>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</si>
  <si>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</si>
  <si>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</si>
  <si>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</si>
  <si>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</si>
  <si>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</si>
  <si>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</si>
  <si>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</si>
  <si>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</si>
  <si>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</si>
  <si>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</si>
  <si>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</si>
  <si>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</si>
  <si>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</si>
  <si>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</si>
  <si>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</si>
  <si>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</si>
  <si>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</si>
  <si>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</si>
  <si>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</si>
  <si>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</si>
  <si>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</si>
  <si>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</si>
  <si>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</si>
  <si>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</si>
  <si>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</si>
  <si>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</si>
  <si>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</si>
  <si>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</si>
  <si>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</si>
  <si>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</si>
  <si>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</si>
  <si>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</si>
  <si>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</si>
  <si>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</si>
  <si>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</si>
  <si>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</si>
  <si>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</si>
  <si>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</si>
  <si>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</si>
  <si>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</si>
  <si>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</si>
  <si>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</si>
  <si>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</si>
  <si>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</si>
  <si>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</si>
  <si>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</si>
  <si>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</si>
  <si>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</si>
  <si>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</si>
  <si>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</si>
  <si>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</si>
  <si>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</si>
  <si>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</si>
  <si>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</si>
  <si>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</si>
  <si>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</si>
  <si>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</si>
  <si>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</si>
  <si>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</si>
  <si>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</si>
  <si>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</si>
  <si>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</si>
  <si>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</si>
  <si>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</si>
  <si>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</si>
  <si>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</si>
  <si>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</si>
  <si>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</si>
  <si>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</si>
  <si>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</si>
  <si>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</si>
  <si>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</si>
  <si>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</si>
  <si>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</si>
  <si>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</si>
  <si>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</si>
  <si>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</si>
  <si>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</si>
  <si>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</si>
  <si>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</si>
  <si>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</si>
  <si>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</si>
  <si>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</si>
  <si>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</si>
  <si>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</si>
  <si>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</si>
  <si>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</si>
  <si>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</si>
  <si>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</si>
  <si>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</si>
  <si>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</si>
  <si>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</si>
  <si>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</si>
  <si>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</si>
  <si>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</si>
  <si>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</si>
  <si>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</si>
  <si>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</si>
  <si>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</si>
  <si>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</si>
  <si>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</si>
  <si>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</si>
  <si>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</si>
  <si>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</si>
  <si>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</si>
  <si>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</si>
  <si>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</si>
  <si>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</si>
  <si>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</si>
  <si>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</si>
  <si>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</si>
  <si>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</si>
  <si>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</si>
  <si>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</si>
  <si>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</si>
  <si>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</si>
  <si>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</si>
  <si>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</si>
  <si>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</si>
  <si>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</si>
  <si>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</si>
  <si>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</si>
  <si>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</si>
  <si>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</si>
  <si>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</si>
  <si>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</si>
  <si>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</si>
  <si>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</si>
  <si>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</si>
  <si>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</si>
  <si>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</si>
  <si>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</si>
  <si>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</si>
  <si>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</si>
  <si>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</si>
  <si>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</si>
  <si>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</si>
  <si>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</si>
  <si>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</si>
  <si>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</si>
  <si>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</si>
  <si>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</si>
  <si>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</si>
  <si>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</si>
  <si>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</si>
  <si>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</si>
  <si>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</si>
  <si>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</si>
  <si>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</si>
  <si>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</si>
  <si>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</si>
  <si>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</si>
  <si>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</si>
  <si>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</si>
  <si>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</si>
  <si>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</si>
  <si>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</si>
  <si>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</si>
  <si>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</si>
  <si>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</si>
  <si>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</si>
  <si>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</si>
  <si>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</si>
  <si>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</si>
  <si>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</si>
  <si>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</si>
  <si>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</si>
  <si>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</si>
  <si>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</si>
  <si>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</si>
  <si>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</si>
  <si>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</si>
  <si>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</si>
  <si>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</si>
  <si>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</si>
  <si>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</si>
  <si>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</si>
  <si>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</si>
  <si>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</si>
  <si>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</si>
  <si>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</si>
  <si>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</si>
  <si>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</si>
  <si>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</si>
  <si>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</si>
  <si>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</si>
  <si>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</si>
  <si>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</si>
  <si>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</si>
  <si>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</si>
  <si>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</si>
  <si>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</si>
  <si>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</si>
  <si>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</si>
  <si>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</si>
  <si>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</si>
  <si>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</si>
  <si>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</si>
  <si>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</si>
  <si>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</si>
  <si>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</si>
  <si>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</si>
  <si>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</si>
  <si>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</si>
  <si>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</si>
  <si>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</si>
  <si>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</si>
  <si>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</si>
  <si>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</si>
  <si>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</si>
  <si>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</si>
  <si>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</si>
  <si>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</si>
  <si>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</si>
  <si>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</si>
  <si>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</si>
  <si>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</si>
  <si>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</si>
  <si>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</si>
  <si>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</si>
  <si>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</si>
  <si>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</si>
  <si>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</si>
  <si>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</si>
  <si>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</si>
  <si>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</si>
  <si>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</si>
  <si>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</si>
  <si>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</si>
  <si>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</si>
  <si>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</si>
  <si>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</si>
  <si>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</si>
  <si>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</si>
  <si>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</si>
  <si>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</si>
  <si>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</si>
  <si>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</si>
  <si>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</si>
  <si>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</si>
  <si>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</si>
  <si>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</si>
  <si>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</si>
  <si>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</si>
  <si>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</si>
  <si>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</si>
  <si>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</si>
  <si>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</si>
  <si>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</si>
  <si>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</si>
  <si>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</si>
  <si>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</si>
  <si>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</si>
  <si>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</si>
  <si>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</si>
  <si>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</si>
  <si>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</si>
  <si>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</si>
  <si>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</si>
  <si>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</si>
  <si>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</si>
  <si>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</si>
  <si>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</si>
  <si>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</si>
  <si>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</si>
  <si>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</si>
  <si>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</si>
  <si>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</si>
  <si>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</si>
  <si>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</si>
  <si>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</si>
  <si>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</si>
  <si>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</si>
  <si>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</si>
  <si>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</si>
  <si>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</si>
  <si>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</si>
  <si>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</si>
  <si>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</si>
  <si>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</si>
  <si>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</si>
  <si>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</si>
  <si>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</si>
  <si>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</si>
  <si>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</si>
  <si>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</si>
  <si>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</si>
  <si>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</si>
  <si>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</si>
  <si>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</si>
  <si>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</si>
  <si>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</si>
  <si>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</si>
  <si>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</si>
  <si>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</si>
  <si>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</si>
  <si>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</si>
  <si>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</si>
  <si>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</si>
  <si>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</si>
  <si>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</si>
  <si>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</si>
  <si>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</si>
  <si>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</si>
  <si>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</si>
  <si>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</si>
  <si>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</si>
  <si>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</si>
  <si>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</si>
  <si>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</si>
  <si>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</si>
  <si>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</si>
  <si>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</si>
  <si>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</si>
  <si>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</si>
  <si>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</si>
  <si>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</si>
  <si>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</si>
  <si>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</si>
  <si>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</si>
  <si>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</si>
  <si>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</si>
  <si>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</si>
  <si>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</si>
  <si>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</si>
  <si>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</si>
  <si>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</si>
  <si>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</si>
  <si>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</si>
  <si>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</si>
  <si>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</si>
  <si>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</si>
  <si>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</si>
  <si>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</si>
  <si>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</si>
  <si>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</si>
  <si>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</si>
  <si>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</si>
  <si>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</si>
  <si>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</si>
  <si>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</si>
  <si>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</si>
  <si>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</si>
  <si>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</si>
  <si>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</si>
  <si>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</si>
  <si>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</si>
  <si>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</si>
  <si>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</si>
  <si>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</si>
  <si>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</si>
  <si>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</si>
  <si>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</si>
  <si>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</si>
  <si>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</si>
  <si>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</si>
  <si>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</si>
  <si>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</si>
  <si>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</si>
  <si>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</si>
  <si>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</si>
  <si>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</si>
  <si>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</si>
  <si>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</si>
  <si>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</si>
  <si>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</si>
  <si>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</si>
  <si>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</si>
  <si>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</si>
  <si>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</si>
  <si>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</si>
  <si>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</si>
  <si>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</si>
  <si>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</si>
  <si>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</si>
  <si>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</si>
  <si>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</si>
  <si>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</si>
  <si>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</si>
  <si>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</si>
  <si>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</si>
  <si>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</si>
  <si>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</si>
  <si>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</si>
  <si>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</si>
  <si>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</si>
  <si>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</si>
  <si>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</si>
  <si>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</si>
  <si>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</si>
  <si>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</si>
  <si>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</si>
  <si>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</si>
  <si>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</si>
  <si>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</si>
  <si>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</si>
  <si>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</si>
  <si>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</si>
  <si>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</si>
  <si>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</si>
  <si>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</si>
  <si>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</si>
  <si>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</si>
  <si>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</si>
  <si>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</si>
  <si>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</si>
  <si>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</si>
  <si>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</si>
  <si>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</si>
  <si>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</si>
  <si>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</si>
  <si>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</si>
  <si>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</si>
  <si>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</si>
  <si>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</si>
  <si>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</si>
  <si>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</si>
  <si>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</si>
  <si>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</si>
  <si>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</si>
  <si>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</si>
  <si>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</si>
  <si>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</si>
  <si>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</si>
  <si>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</si>
  <si>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</si>
  <si>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</si>
  <si>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</si>
  <si>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</si>
  <si>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</si>
  <si>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</si>
  <si>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</si>
  <si>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</si>
  <si>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</si>
  <si>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</si>
  <si>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</si>
  <si>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</si>
  <si>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</si>
  <si>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</si>
  <si>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</si>
  <si>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</si>
  <si>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</si>
  <si>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</si>
  <si>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</si>
  <si>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</si>
  <si>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</si>
  <si>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</si>
  <si>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</si>
  <si>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</si>
  <si>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</si>
  <si>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</si>
  <si>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</si>
  <si>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</si>
  <si>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</si>
  <si>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</si>
  <si>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</si>
  <si>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</si>
  <si>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</si>
  <si>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</si>
  <si>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</si>
  <si>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</si>
  <si>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</si>
  <si>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</si>
  <si>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</si>
  <si>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</si>
  <si>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</si>
  <si>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</si>
  <si>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</si>
  <si>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</si>
  <si>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</si>
  <si>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</si>
  <si>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</si>
  <si>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</si>
  <si>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</si>
  <si>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</si>
  <si>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</si>
  <si>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</si>
  <si>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</si>
  <si>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</si>
  <si>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</si>
  <si>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</si>
  <si>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</si>
  <si>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</si>
  <si>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</si>
  <si>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</si>
  <si>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</si>
  <si>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</si>
  <si>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</si>
  <si>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</si>
  <si>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</si>
  <si>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</si>
  <si>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</si>
  <si>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</si>
  <si>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</si>
  <si>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</si>
  <si>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</si>
  <si>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</si>
  <si>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</si>
  <si>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</si>
  <si>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</si>
  <si>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</si>
  <si>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</si>
  <si>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</si>
  <si>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</si>
  <si>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</si>
  <si>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</si>
  <si>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</si>
  <si>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</si>
  <si>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</si>
  <si>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</si>
  <si>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</si>
  <si>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</si>
  <si>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</si>
  <si>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</si>
  <si>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</si>
  <si>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</si>
  <si>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</si>
  <si>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</si>
  <si>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</si>
  <si>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</si>
  <si>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</si>
  <si>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</si>
  <si>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</si>
  <si>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</si>
  <si>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</si>
  <si>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</si>
  <si>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</si>
  <si>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</si>
  <si>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</si>
  <si>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</si>
  <si>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</si>
  <si>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</si>
  <si>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</si>
  <si>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</si>
  <si>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</si>
  <si>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</si>
  <si>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</si>
  <si>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</si>
  <si>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</si>
  <si>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</si>
  <si>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</si>
  <si>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</si>
  <si>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</si>
  <si>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</si>
  <si>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</si>
  <si>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</si>
  <si>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</si>
  <si>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</si>
  <si>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</si>
  <si>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</si>
  <si>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</si>
  <si>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</si>
  <si>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</si>
  <si>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</si>
  <si>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</si>
  <si>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</si>
  <si>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</si>
  <si>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</si>
  <si>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</si>
  <si>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</si>
  <si>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</si>
  <si>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</si>
  <si>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</si>
  <si>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</si>
  <si>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</si>
  <si>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</si>
  <si>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</si>
  <si>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</si>
  <si>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</si>
  <si>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</si>
  <si>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</si>
  <si>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</si>
  <si>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</si>
  <si>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</si>
  <si>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</si>
  <si>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</si>
  <si>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</si>
  <si>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</si>
  <si>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</si>
  <si>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</si>
  <si>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</si>
  <si>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</si>
  <si>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</si>
  <si>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</si>
  <si>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</si>
  <si>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</si>
  <si>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</si>
  <si>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</si>
  <si>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</si>
  <si>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</si>
  <si>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</si>
  <si>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</si>
  <si>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</si>
  <si>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</si>
  <si>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</si>
  <si>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</si>
  <si>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</si>
  <si>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</si>
  <si>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</si>
  <si>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</si>
  <si>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</si>
  <si>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</si>
  <si>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</si>
  <si>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</si>
  <si>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</si>
  <si>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</si>
  <si>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</si>
  <si>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</si>
  <si>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</si>
  <si>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</si>
  <si>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</si>
  <si>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</si>
  <si>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</si>
  <si>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</si>
  <si>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</si>
  <si>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</si>
  <si>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</si>
  <si>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</si>
  <si>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</si>
  <si>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</si>
  <si>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</si>
  <si>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</si>
  <si>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</si>
  <si>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</si>
  <si>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</si>
  <si>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</si>
  <si>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</si>
  <si>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</si>
  <si>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</si>
  <si>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</si>
  <si>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</si>
  <si>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</si>
  <si>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</si>
  <si>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</si>
  <si>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</si>
  <si>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</si>
  <si>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</si>
  <si>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</si>
  <si>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</si>
  <si>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</si>
  <si>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</si>
  <si>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</si>
  <si>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</si>
  <si>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</si>
  <si>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</si>
  <si>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</si>
  <si>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</si>
  <si>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</si>
  <si>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</si>
  <si>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</si>
  <si>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</si>
  <si>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</si>
  <si>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</si>
  <si>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</si>
  <si>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</si>
  <si>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</si>
  <si>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</si>
  <si>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</si>
  <si>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</si>
  <si>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</si>
  <si>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</si>
  <si>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</si>
  <si>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</si>
  <si>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</si>
  <si>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</si>
  <si>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</si>
  <si>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</si>
  <si>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</si>
  <si>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</si>
  <si>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</si>
  <si>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</si>
  <si>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</si>
  <si>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</si>
  <si>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</si>
  <si>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</si>
  <si>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</si>
  <si>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</si>
  <si>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</si>
  <si>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</si>
  <si>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</si>
  <si>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</si>
  <si>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</si>
  <si>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</si>
  <si>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</si>
  <si>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</si>
  <si>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</si>
  <si>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</si>
  <si>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</si>
  <si>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</si>
  <si>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</si>
  <si>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</si>
  <si>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</si>
  <si>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</si>
  <si>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</si>
  <si>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</si>
  <si>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</si>
  <si>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</si>
  <si>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</si>
  <si>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</si>
  <si>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</si>
  <si>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</si>
  <si>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</si>
  <si>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</si>
  <si>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</si>
  <si>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</si>
  <si>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</si>
  <si>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</si>
  <si>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</si>
  <si>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</si>
  <si>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</si>
  <si>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</si>
  <si>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</si>
  <si>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</si>
  <si>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</si>
  <si>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</si>
  <si>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</si>
  <si>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</si>
  <si>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</si>
  <si>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</si>
  <si>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</si>
  <si>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</si>
  <si>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</si>
  <si>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</si>
  <si>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</si>
  <si>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</si>
  <si>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</si>
  <si>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</si>
  <si>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</si>
  <si>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</si>
  <si>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</si>
  <si>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</si>
  <si>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</si>
  <si>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</si>
  <si>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</si>
  <si>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</si>
  <si>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</si>
  <si>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</si>
  <si>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</si>
  <si>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</si>
  <si>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</si>
  <si>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</si>
  <si>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</si>
  <si>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</si>
  <si>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</si>
  <si>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</si>
  <si>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</si>
  <si>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</si>
  <si>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</si>
  <si>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</si>
  <si>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</si>
  <si>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</si>
  <si>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</si>
  <si>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</si>
  <si>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</si>
  <si>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</si>
  <si>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</si>
  <si>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</si>
  <si>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</si>
  <si>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</si>
  <si>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</si>
  <si>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</si>
  <si>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</si>
  <si>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</si>
  <si>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</si>
  <si>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</si>
  <si>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</si>
  <si>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</si>
  <si>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</si>
  <si>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</si>
  <si>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</si>
  <si>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</si>
  <si>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</si>
  <si>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</si>
  <si>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</si>
  <si>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</si>
  <si>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</si>
  <si>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</si>
  <si>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</si>
  <si>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</si>
  <si>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</si>
  <si>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</si>
  <si>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</si>
  <si>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</si>
  <si>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</si>
  <si>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</si>
  <si>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</si>
  <si>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</si>
  <si>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</si>
  <si>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</si>
  <si>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</si>
  <si>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</si>
  <si>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</si>
  <si>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</si>
  <si>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</si>
  <si>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</si>
  <si>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</si>
  <si>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</si>
  <si>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</si>
  <si>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</si>
  <si>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</si>
  <si>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</si>
  <si>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</si>
  <si>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</si>
  <si>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</si>
  <si>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</si>
  <si>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</si>
  <si>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</si>
  <si>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</si>
  <si>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</si>
  <si>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</si>
  <si>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</si>
  <si>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</si>
  <si>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</si>
  <si>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</si>
  <si>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</si>
  <si>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</si>
  <si>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</si>
  <si>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</si>
  <si>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</si>
  <si>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</si>
  <si>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</si>
  <si>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</si>
  <si>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</si>
  <si>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</si>
  <si>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</si>
  <si>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</si>
  <si>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</si>
  <si>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</si>
  <si>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</si>
  <si>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</si>
  <si>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</si>
  <si>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</si>
  <si>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</si>
  <si>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</si>
  <si>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</si>
  <si>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</si>
  <si>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</si>
  <si>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</si>
  <si>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</si>
  <si>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</si>
  <si>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</si>
  <si>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</si>
  <si>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</si>
  <si>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</si>
  <si>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</si>
  <si>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</si>
  <si>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</si>
  <si>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</si>
  <si>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</si>
  <si>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</si>
  <si>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</si>
  <si>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</si>
  <si>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</si>
  <si>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</si>
  <si>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</si>
  <si>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</si>
  <si>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</si>
  <si>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</si>
  <si>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</si>
  <si>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</si>
  <si>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</si>
  <si>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</si>
  <si>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</si>
  <si>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</si>
  <si>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</si>
  <si>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</si>
  <si>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</si>
  <si>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</si>
  <si>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</si>
  <si>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</si>
  <si>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</si>
  <si>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</si>
  <si>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</si>
  <si>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</si>
  <si>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</si>
  <si>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</si>
  <si>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</si>
  <si>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</si>
  <si>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</si>
  <si>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</si>
  <si>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</si>
  <si>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</si>
  <si>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</si>
  <si>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</si>
  <si>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</si>
  <si>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</si>
  <si>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</si>
  <si>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</si>
  <si>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</si>
  <si>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</si>
  <si>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</si>
  <si>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</si>
  <si>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</si>
  <si>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</si>
  <si>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</si>
  <si>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</si>
  <si>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</si>
  <si>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</si>
  <si>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</si>
  <si>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</si>
  <si>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</si>
  <si>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</si>
  <si>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</si>
  <si>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</si>
  <si>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</si>
  <si>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</si>
  <si>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</si>
  <si>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</si>
  <si>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</si>
  <si>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</si>
  <si>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</si>
  <si>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</si>
  <si>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</si>
  <si>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</si>
  <si>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</si>
  <si>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</si>
  <si>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</si>
  <si>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</si>
  <si>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</si>
  <si>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</si>
  <si>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</si>
  <si>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</si>
  <si>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</si>
  <si>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</si>
  <si>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</si>
  <si>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</si>
  <si>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</si>
  <si>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</si>
  <si>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</si>
  <si>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</si>
  <si>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</si>
  <si>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</si>
  <si>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</si>
  <si>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</si>
  <si>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</si>
  <si>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</si>
  <si>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</si>
  <si>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</si>
  <si>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</si>
  <si>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</si>
  <si>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</si>
  <si>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</si>
  <si>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</si>
  <si>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</si>
  <si>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</si>
  <si>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</si>
  <si>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</si>
  <si>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</si>
  <si>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</si>
  <si>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</si>
  <si>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</si>
  <si>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</si>
  <si>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</si>
  <si>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</si>
  <si>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</si>
  <si>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</si>
  <si>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</si>
  <si>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</si>
  <si>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</si>
  <si>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</si>
  <si>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</si>
  <si>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</si>
  <si>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</si>
  <si>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</si>
  <si>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</si>
  <si>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</si>
  <si>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</si>
  <si>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</si>
  <si>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</si>
  <si>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</si>
  <si>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</si>
  <si>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</si>
  <si>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</si>
  <si>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</si>
  <si>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</si>
  <si>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</si>
  <si>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</si>
  <si>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</si>
  <si>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</si>
  <si>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</si>
  <si>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</si>
  <si>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</si>
  <si>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</si>
  <si>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</si>
  <si>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</si>
  <si>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</si>
  <si>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</si>
  <si>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</si>
  <si>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</si>
  <si>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</si>
  <si>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</si>
  <si>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</si>
  <si>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</si>
  <si>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</si>
  <si>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</si>
  <si>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</si>
  <si>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</si>
  <si>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</si>
  <si>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</si>
  <si>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</si>
  <si>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</si>
  <si>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</si>
  <si>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</si>
  <si>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</si>
  <si>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</si>
  <si>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</si>
  <si>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</si>
  <si>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</si>
  <si>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</si>
  <si>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</si>
  <si>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</si>
  <si>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</si>
  <si>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</si>
  <si>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</si>
  <si>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</si>
  <si>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</si>
  <si>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</si>
  <si>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</si>
  <si>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</si>
  <si>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</si>
  <si>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</si>
  <si>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</si>
  <si>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</si>
  <si>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</si>
  <si>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</si>
  <si>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</si>
  <si>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</si>
  <si>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</si>
  <si>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</si>
  <si>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</si>
  <si>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</si>
  <si>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</si>
  <si>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</si>
  <si>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</si>
  <si>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</si>
  <si>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</si>
  <si>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</si>
  <si>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</si>
  <si>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</si>
  <si>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</si>
  <si>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</si>
  <si>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</si>
  <si>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</si>
  <si>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</si>
  <si>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</si>
  <si>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</si>
  <si>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</si>
  <si>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</si>
  <si>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</si>
  <si>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</si>
  <si>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</si>
  <si>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</si>
  <si>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</si>
  <si>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</si>
  <si>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</si>
  <si>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</si>
  <si>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</si>
  <si>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</si>
  <si>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</si>
  <si>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</si>
  <si>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</si>
  <si>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</si>
  <si>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</si>
  <si>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</si>
  <si>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</si>
  <si>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</si>
  <si>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</si>
  <si>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</si>
  <si>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</si>
  <si>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</si>
  <si>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</si>
  <si>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</si>
  <si>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</si>
  <si>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</si>
  <si>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</si>
  <si>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</si>
  <si>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</si>
  <si>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</si>
  <si>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</si>
  <si>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</si>
  <si>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</si>
  <si>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</si>
  <si>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</si>
  <si>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</si>
  <si>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</si>
  <si>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</si>
  <si>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</si>
  <si>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</si>
  <si>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</si>
  <si>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</si>
  <si>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</si>
  <si>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</si>
  <si>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</si>
  <si>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</si>
  <si>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</si>
  <si>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</si>
  <si>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</si>
  <si>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</si>
  <si>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</si>
  <si>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</si>
  <si>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</si>
  <si>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</si>
  <si>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</si>
  <si>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</si>
  <si>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</si>
  <si>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</si>
  <si>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</si>
  <si>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</si>
  <si>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</si>
  <si>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</si>
  <si>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</si>
  <si>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</si>
  <si>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</si>
  <si>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</si>
  <si>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</si>
  <si>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</si>
  <si>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</si>
  <si>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</si>
  <si>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</si>
  <si>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</si>
  <si>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</si>
  <si>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</si>
  <si>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</si>
  <si>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</si>
  <si>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</si>
  <si>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</si>
  <si>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</si>
  <si>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</si>
  <si>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</si>
  <si>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</si>
  <si>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</si>
  <si>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</si>
  <si>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</si>
  <si>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</si>
  <si>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</si>
  <si>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</si>
  <si>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</si>
  <si>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</si>
  <si>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</si>
  <si>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</si>
  <si>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</si>
  <si>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</si>
  <si>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</si>
  <si>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</si>
  <si>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</si>
  <si>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</si>
  <si>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</si>
  <si>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</si>
  <si>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</si>
  <si>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</si>
  <si>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</si>
  <si>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</si>
  <si>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</si>
  <si>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</si>
  <si>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</si>
  <si>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</si>
  <si>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</si>
  <si>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</si>
  <si>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</si>
  <si>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</si>
  <si>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</si>
  <si>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</si>
  <si>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</si>
  <si>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</si>
  <si>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</si>
  <si>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</si>
  <si>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</si>
  <si>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</si>
  <si>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</si>
  <si>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</si>
  <si>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</si>
  <si>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</si>
  <si>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</si>
  <si>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</si>
  <si>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</si>
  <si>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</si>
  <si>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</si>
  <si>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</si>
  <si>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</si>
  <si>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</si>
  <si>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</si>
  <si>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</si>
  <si>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</si>
  <si>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</si>
  <si>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</si>
  <si>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</si>
  <si>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</si>
  <si>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</si>
  <si>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</si>
  <si>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</si>
  <si>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</si>
  <si>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</si>
  <si>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</si>
  <si>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</si>
  <si>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</si>
  <si>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</si>
  <si>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</si>
  <si>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</si>
  <si>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</si>
  <si>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</si>
  <si>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</si>
  <si>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</si>
  <si>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</si>
  <si>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</si>
  <si>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</si>
  <si>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</si>
  <si>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</si>
  <si>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</si>
  <si>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</si>
  <si>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</si>
  <si>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</si>
  <si>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</si>
  <si>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</si>
  <si>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</si>
  <si>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</si>
  <si>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</si>
  <si>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</si>
  <si>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</si>
  <si>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</si>
  <si>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</si>
  <si>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</si>
  <si>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</si>
  <si>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</si>
  <si>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</si>
  <si>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</si>
  <si>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</si>
  <si>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</si>
  <si>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</si>
  <si>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</si>
  <si>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</si>
  <si>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</si>
  <si>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</si>
  <si>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</si>
  <si>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</si>
  <si>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</si>
  <si>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</si>
  <si>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</si>
  <si>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</si>
  <si>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</si>
  <si>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</si>
  <si>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</si>
  <si>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</si>
  <si>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</si>
  <si>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</si>
  <si>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</si>
  <si>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</si>
  <si>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</si>
  <si>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</si>
  <si>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</si>
  <si>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</si>
  <si>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</si>
  <si>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</si>
  <si>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</si>
  <si>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</si>
  <si>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</si>
  <si>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</si>
  <si>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</si>
  <si>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</si>
  <si>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</si>
  <si>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</si>
  <si>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</si>
  <si>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</si>
  <si>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</si>
  <si>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</si>
  <si>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</si>
  <si>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</si>
  <si>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</si>
  <si>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</si>
  <si>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</si>
  <si>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</si>
  <si>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</si>
  <si>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</si>
  <si>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</si>
  <si>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</si>
  <si>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</si>
  <si>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</si>
  <si>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</si>
  <si>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</si>
  <si>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</si>
  <si>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</si>
  <si>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</si>
  <si>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</si>
  <si>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</si>
  <si>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</si>
  <si>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</si>
  <si>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</si>
  <si>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SEOUNE A MONTJOIE</t>
  </si>
  <si>
    <t>LA SEOUNE</t>
  </si>
  <si>
    <t>05116100</t>
  </si>
  <si>
    <t>18310006400033</t>
  </si>
  <si>
    <t>Agence de l'Eau Adour-Garonne</t>
  </si>
  <si>
    <t>34255833500077</t>
  </si>
  <si>
    <t>AQUASCOP BIOLOGIE site de Monptellier</t>
  </si>
  <si>
    <t>IBMR-20-M126</t>
  </si>
  <si>
    <t>JOYCE LAMBERT, AXEL BERGEON</t>
  </si>
  <si>
    <t>IBMR standard</t>
  </si>
  <si>
    <t>GAUCHE</t>
  </si>
  <si>
    <t>ETIAGE SEVERE</t>
  </si>
  <si>
    <t>ENSOLEILLE</t>
  </si>
  <si>
    <t>NULLE</t>
  </si>
  <si>
    <t>OUI</t>
  </si>
  <si>
    <t>Quelques macro-déchets. Cours d'eau troublant très vite.</t>
  </si>
  <si>
    <t>Dasygloea</t>
  </si>
  <si>
    <t>NEWCOD</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</si>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</sst>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4">
      <selection activeCell="E109" sqref="E10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533412</v>
      </c>
      <c r="G10" s="97"/>
      <c r="H10" s="98"/>
    </row>
    <row r="11" spans="1:8" ht="15">
      <c r="A11" s="10" t="s">
        <v>2277</v>
      </c>
      <c r="B11" s="47">
        <v>44069</v>
      </c>
      <c r="D11" s="10" t="s">
        <v>2280</v>
      </c>
      <c r="E11" s="52">
        <v>6345978</v>
      </c>
      <c r="G11" s="97"/>
      <c r="H11" s="98"/>
    </row>
    <row r="12" spans="1:8" ht="15">
      <c r="A12" s="10" t="s">
        <v>2283</v>
      </c>
      <c r="B12" s="52" t="s">
        <v>5294</v>
      </c>
      <c r="D12" s="10" t="s">
        <v>2281</v>
      </c>
      <c r="E12" s="52">
        <v>533339</v>
      </c>
      <c r="G12" s="99"/>
      <c r="H12" s="100"/>
    </row>
    <row r="13" spans="1:5" ht="17.25" customHeight="1" thickBot="1">
      <c r="A13" s="2"/>
      <c r="B13" s="55"/>
      <c r="D13" s="10" t="s">
        <v>2282</v>
      </c>
      <c r="E13" s="52">
        <v>6345906</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533412</v>
      </c>
    </row>
    <row r="18" spans="1:3" ht="15">
      <c r="A18" s="111"/>
      <c r="B18" s="49" t="s">
        <v>2267</v>
      </c>
      <c r="C18" s="61">
        <f>E11</f>
        <v>6345978</v>
      </c>
    </row>
    <row r="19" spans="1:2" ht="15">
      <c r="A19" s="3" t="s">
        <v>2063</v>
      </c>
      <c r="B19" s="29">
        <v>77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v>
      </c>
      <c r="D35" s="28" t="s">
        <v>2284</v>
      </c>
      <c r="E35" s="32">
        <v>94</v>
      </c>
    </row>
    <row r="36" spans="1:5" s="7" customFormat="1" ht="15" customHeight="1">
      <c r="A36" s="5" t="s">
        <v>2113</v>
      </c>
      <c r="B36" s="30">
        <v>10</v>
      </c>
      <c r="C36" s="6"/>
      <c r="D36" s="8" t="s">
        <v>2112</v>
      </c>
      <c r="E36" s="30">
        <v>90</v>
      </c>
    </row>
    <row r="37" spans="1:5" s="7" customFormat="1" ht="15" customHeight="1">
      <c r="A37" s="5" t="s">
        <v>2111</v>
      </c>
      <c r="B37" s="30">
        <v>2</v>
      </c>
      <c r="C37" s="6"/>
      <c r="D37" s="8" t="s">
        <v>2110</v>
      </c>
      <c r="E37" s="30">
        <v>3.755</v>
      </c>
    </row>
    <row r="38" spans="1:5" s="7" customFormat="1" ht="15" customHeight="1">
      <c r="A38" s="5" t="s">
        <v>2115</v>
      </c>
      <c r="B38" s="30">
        <v>2</v>
      </c>
      <c r="C38" s="6"/>
      <c r="D38" s="8" t="s">
        <v>2115</v>
      </c>
      <c r="E38" s="30">
        <v>9</v>
      </c>
    </row>
    <row r="39" spans="1:5" s="7" customFormat="1" ht="15" customHeight="1">
      <c r="A39" s="8" t="s">
        <v>2109</v>
      </c>
      <c r="B39" s="30" t="s">
        <v>5305</v>
      </c>
      <c r="C39" s="6"/>
      <c r="D39" s="8" t="s">
        <v>2109</v>
      </c>
      <c r="E39" s="30" t="s">
        <v>5305</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2</v>
      </c>
    </row>
    <row r="74" spans="1:5" s="15" customFormat="1" ht="15">
      <c r="A74" s="3" t="s">
        <v>2082</v>
      </c>
      <c r="B74" s="9">
        <v>4</v>
      </c>
      <c r="C74" s="6"/>
      <c r="D74" s="10" t="s">
        <v>2082</v>
      </c>
      <c r="E74" s="9">
        <v>5</v>
      </c>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3</v>
      </c>
    </row>
    <row r="84" spans="1:5" s="15" customFormat="1" ht="15">
      <c r="A84" s="3" t="s">
        <v>2074</v>
      </c>
      <c r="B84" s="9">
        <v>2</v>
      </c>
      <c r="C84" s="6"/>
      <c r="D84" s="10" t="s">
        <v>2074</v>
      </c>
      <c r="E84" s="9"/>
    </row>
    <row r="85" spans="1:5" s="15" customFormat="1" ht="15">
      <c r="A85" s="3" t="s">
        <v>2073</v>
      </c>
      <c r="B85" s="9">
        <v>1</v>
      </c>
      <c r="C85" s="6"/>
      <c r="D85" s="10" t="s">
        <v>2073</v>
      </c>
      <c r="E85" s="9">
        <v>5</v>
      </c>
    </row>
    <row r="86" spans="1:5" s="15" customFormat="1" ht="15">
      <c r="A86" s="3" t="s">
        <v>2072</v>
      </c>
      <c r="B86" s="9"/>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1088</v>
      </c>
      <c r="B97" s="20" t="str">
        <f>IF(A97="NEWCOD",IF(ISBLANK(G97),"renseigner le champ 'Nouveau taxon'",G97),VLOOKUP(A97,'Ref Taxo'!A:B,2,FALSE))</f>
        <v>Lyngbya</v>
      </c>
      <c r="C97" s="21">
        <f>IF(A97="NEWCOD",IF(ISBLANK(H97),"NoCod",H97),VLOOKUP(A97,'Ref Taxo'!A:D,4,FALSE))</f>
        <v>1107</v>
      </c>
      <c r="D97" s="34"/>
      <c r="E97" s="35">
        <v>0.01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c r="E98" s="35">
        <v>1</v>
      </c>
      <c r="F98" s="35" t="s">
        <v>2290</v>
      </c>
      <c r="G98" s="79"/>
      <c r="H98" s="80"/>
    </row>
    <row r="99" spans="1:8" ht="15">
      <c r="A99" s="33" t="s">
        <v>5304</v>
      </c>
      <c r="B99" s="20" t="str">
        <f>IF(A99="NEWCOD",IF(ISBLANK(G99),"renseigner le champ 'Nouveau taxon'",G99),VLOOKUP(A99,'Ref Taxo'!A:B,2,FALSE))</f>
        <v>Dasygloea</v>
      </c>
      <c r="C99" s="21">
        <f>IF(A99="NEWCOD",IF(ISBLANK(H99),"NoCod",H99),VLOOKUP(A99,'Ref Taxo'!A:D,4,FALSE))</f>
        <v>44835</v>
      </c>
      <c r="D99" s="34"/>
      <c r="E99" s="35">
        <v>0.01</v>
      </c>
      <c r="F99" s="35" t="s">
        <v>2290</v>
      </c>
      <c r="G99" s="79" t="s">
        <v>5303</v>
      </c>
      <c r="H99" s="80">
        <v>44835</v>
      </c>
    </row>
    <row r="100" spans="1:8" ht="15">
      <c r="A100" s="33" t="s">
        <v>1381</v>
      </c>
      <c r="B100" s="20" t="str">
        <f>IF(A100="NEWCOD",IF(ISBLANK(G100),"renseigner le champ 'Nouveau taxon'",G100),VLOOKUP(A100,'Ref Taxo'!A:B,2,FALSE))</f>
        <v>Phormidium</v>
      </c>
      <c r="C100" s="21">
        <f>IF(A100="NEWCOD",IF(ISBLANK(H100),"NoCod",H100),VLOOKUP(A100,'Ref Taxo'!A:D,4,FALSE))</f>
        <v>6414</v>
      </c>
      <c r="D100" s="34"/>
      <c r="E100" s="35">
        <v>0.1</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c r="E101" s="35">
        <v>5</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0.5</v>
      </c>
      <c r="E102" s="35">
        <v>0.1</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0.1</v>
      </c>
      <c r="E103" s="35">
        <v>0.5</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1.5</v>
      </c>
      <c r="E104" s="35">
        <v>2</v>
      </c>
      <c r="F104" s="35" t="s">
        <v>2290</v>
      </c>
      <c r="G104" s="79"/>
      <c r="H104" s="80"/>
    </row>
    <row r="105" spans="1:8" ht="15">
      <c r="A105" s="33" t="s">
        <v>700</v>
      </c>
      <c r="B105" s="20" t="str">
        <f>IF(A105="NEWCOD",IF(ISBLANK(G105),"renseigner le champ 'Nouveau taxon'",G105),VLOOKUP(A105,'Ref Taxo'!A:B,2,FALSE))</f>
        <v>Oxyrrhynchium hians</v>
      </c>
      <c r="C105" s="21">
        <f>IF(A105="NEWCOD",IF(ISBLANK(H105),"NoCod",H105),VLOOKUP(A105,'Ref Taxo'!A:D,4,FALSE))</f>
        <v>31547</v>
      </c>
      <c r="D105" s="34"/>
      <c r="E105" s="35">
        <v>0.01</v>
      </c>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c r="E106" s="35">
        <v>0.01</v>
      </c>
      <c r="F106" s="35" t="s">
        <v>2290</v>
      </c>
      <c r="G106" s="79"/>
      <c r="H106" s="80"/>
    </row>
    <row r="107" spans="1:8" ht="15">
      <c r="A107" s="33" t="s">
        <v>2010</v>
      </c>
      <c r="B107" s="20" t="str">
        <f>IF(A107="NEWCOD",IF(ISBLANK(G107),"renseigner le champ 'Nouveau taxon'",G107),VLOOKUP(A107,'Ref Taxo'!A:B,2,FALSE))</f>
        <v>Veronica anagallis-aquatica</v>
      </c>
      <c r="C107" s="21">
        <f>IF(A107="NEWCOD",IF(ISBLANK(H107),"NoCod",H107),VLOOKUP(A107,'Ref Taxo'!A:D,4,FALSE))</f>
        <v>1955</v>
      </c>
      <c r="D107" s="34"/>
      <c r="E107" s="35">
        <v>0.01</v>
      </c>
      <c r="F107" s="35" t="s">
        <v>2290</v>
      </c>
      <c r="G107" s="79"/>
      <c r="H107" s="80"/>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c r="E108" s="35">
        <v>0.01</v>
      </c>
      <c r="F108" s="35" t="s">
        <v>2290</v>
      </c>
      <c r="G108" s="79"/>
      <c r="H108" s="80"/>
    </row>
    <row r="109" spans="1:8" ht="15">
      <c r="A109" s="33" t="s">
        <v>479</v>
      </c>
      <c r="B109" s="20" t="str">
        <f>IF(A109="NEWCOD",IF(ISBLANK(G109),"renseigner le champ 'Nouveau taxon'",G109),VLOOKUP(A109,'Ref Taxo'!A:B,2,FALSE))</f>
        <v>Cratoneuron filicinum</v>
      </c>
      <c r="C109" s="21">
        <f>IF(A109="NEWCOD",IF(ISBLANK(H109),"NoCod",H109),VLOOKUP(A109,'Ref Taxo'!A:D,4,FALSE))</f>
        <v>1233</v>
      </c>
      <c r="D109" s="34"/>
      <c r="E109" s="35">
        <v>0.01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2021-03-11T17:23:23Z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