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17500" sheetId="2" r:id="rId2"/>
    <sheet name="Mises à jour" sheetId="3" r:id="rId3"/>
  </sheets>
  <definedNames/>
  <calcPr calcId="162913"/>
</workbook>
</file>

<file path=xl/sharedStrings.xml><?xml version="1.0" encoding="utf-8"?>
<sst xmlns="http://schemas.openxmlformats.org/spreadsheetml/2006/main" count="6482" uniqueCount="5305">
  <si>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</si>
  <si>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</si>
  <si>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</si>
  <si>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</si>
  <si>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</si>
  <si>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</si>
  <si>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</si>
  <si>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</si>
  <si>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</si>
  <si>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</si>
  <si>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</si>
  <si>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</si>
  <si>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</si>
  <si>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</si>
  <si>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</si>
  <si>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</si>
  <si>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</si>
  <si>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</si>
  <si>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</si>
  <si>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</si>
  <si>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</si>
  <si>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</si>
  <si>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</si>
  <si>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</si>
  <si>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</si>
  <si>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</si>
  <si>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</si>
  <si>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</si>
  <si>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</si>
  <si>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</si>
  <si>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</si>
  <si>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</si>
  <si>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</si>
  <si>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</si>
  <si>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</si>
  <si>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</si>
  <si>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</si>
  <si>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</si>
  <si>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</si>
  <si>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</si>
  <si>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</si>
  <si>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</si>
  <si>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</si>
  <si>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</si>
  <si>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</si>
  <si>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</si>
  <si>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</si>
  <si>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</si>
  <si>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</si>
  <si>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</si>
  <si>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</si>
  <si>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</si>
  <si>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</si>
  <si>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</si>
  <si>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</si>
  <si>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</si>
  <si>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</si>
  <si>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</si>
  <si>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</si>
  <si>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</si>
  <si>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</si>
  <si>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</si>
  <si>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</si>
  <si>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</si>
  <si>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</si>
  <si>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</si>
  <si>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</si>
  <si>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</si>
  <si>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</si>
  <si>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</si>
  <si>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</si>
  <si>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</si>
  <si>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</si>
  <si>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</si>
  <si>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</si>
  <si>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</si>
  <si>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</si>
  <si>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</si>
  <si>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</si>
  <si>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</si>
  <si>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</si>
  <si>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</si>
  <si>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</si>
  <si>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</si>
  <si>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</si>
  <si>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</si>
  <si>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</si>
  <si>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</si>
  <si>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</si>
  <si>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</si>
  <si>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</si>
  <si>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</si>
  <si>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</si>
  <si>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</si>
  <si>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</si>
  <si>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</si>
  <si>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</si>
  <si>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</si>
  <si>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</si>
  <si>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</si>
  <si>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</si>
  <si>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</si>
  <si>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</si>
  <si>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</si>
  <si>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</si>
  <si>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</si>
  <si>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</si>
  <si>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</si>
  <si>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</si>
  <si>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</si>
  <si>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</si>
  <si>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</si>
  <si>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</si>
  <si>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</si>
  <si>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</si>
  <si>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</si>
  <si>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</si>
  <si>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</si>
  <si>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</si>
  <si>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</si>
  <si>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</si>
  <si>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</si>
  <si>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</si>
  <si>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</si>
  <si>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</si>
  <si>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</si>
  <si>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</si>
  <si>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</si>
  <si>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</si>
  <si>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</si>
  <si>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</si>
  <si>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</si>
  <si>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</si>
  <si>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</si>
  <si>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</si>
  <si>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</si>
  <si>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</si>
  <si>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</si>
  <si>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</si>
  <si>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</si>
  <si>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</si>
  <si>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</si>
  <si>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</si>
  <si>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</si>
  <si>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</si>
  <si>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</si>
  <si>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</si>
  <si>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</si>
  <si>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</si>
  <si>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</si>
  <si>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</si>
  <si>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</si>
  <si>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</si>
  <si>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</si>
  <si>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</si>
  <si>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</si>
  <si>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</si>
  <si>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</si>
  <si>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</si>
  <si>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</si>
  <si>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</si>
  <si>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</si>
  <si>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</si>
  <si>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</si>
  <si>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</si>
  <si>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</si>
  <si>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</si>
  <si>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</si>
  <si>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</si>
  <si>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</si>
  <si>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</si>
  <si>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</si>
  <si>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</si>
  <si>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</si>
  <si>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</si>
  <si>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</si>
  <si>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</si>
  <si>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</si>
  <si>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</si>
  <si>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</si>
  <si>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</si>
  <si>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</si>
  <si>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</si>
  <si>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</si>
  <si>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</si>
  <si>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</si>
  <si>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</si>
  <si>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</si>
  <si>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</si>
  <si>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</si>
  <si>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</si>
  <si>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</si>
  <si>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</si>
  <si>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</si>
  <si>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</si>
  <si>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</si>
  <si>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</si>
  <si>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</si>
  <si>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</si>
  <si>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</si>
  <si>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</si>
  <si>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</si>
  <si>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</si>
  <si>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</si>
  <si>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</si>
  <si>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</si>
  <si>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</si>
  <si>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</si>
  <si>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</si>
  <si>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</si>
  <si>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</si>
  <si>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</si>
  <si>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</si>
  <si>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</si>
  <si>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</si>
  <si>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</si>
  <si>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</si>
  <si>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</si>
  <si>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</si>
  <si>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</si>
  <si>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</si>
  <si>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</si>
  <si>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</si>
  <si>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</si>
  <si>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</si>
  <si>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</si>
  <si>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</si>
  <si>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</si>
  <si>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</si>
  <si>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</si>
  <si>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</si>
  <si>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</si>
  <si>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</si>
  <si>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</si>
  <si>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</si>
  <si>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</si>
  <si>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</si>
  <si>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</si>
  <si>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</si>
  <si>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</si>
  <si>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</si>
  <si>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</si>
  <si>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</si>
  <si>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</si>
  <si>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</si>
  <si>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</si>
  <si>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</si>
  <si>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</si>
  <si>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</si>
  <si>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</si>
  <si>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</si>
  <si>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</si>
  <si>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</si>
  <si>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</si>
  <si>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</si>
  <si>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</si>
  <si>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</si>
  <si>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</si>
  <si>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</si>
  <si>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</si>
  <si>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</si>
  <si>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</si>
  <si>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</si>
  <si>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</si>
  <si>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</si>
  <si>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</si>
  <si>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</si>
  <si>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</si>
  <si>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</si>
  <si>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</si>
  <si>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</si>
  <si>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</si>
  <si>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</si>
  <si>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</si>
  <si>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</si>
  <si>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</si>
  <si>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</si>
  <si>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</si>
  <si>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</si>
  <si>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</si>
  <si>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</si>
  <si>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</si>
  <si>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</si>
  <si>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</si>
  <si>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</si>
  <si>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</si>
  <si>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</si>
  <si>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</si>
  <si>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</si>
  <si>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</si>
  <si>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</si>
  <si>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</si>
  <si>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</si>
  <si>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</si>
  <si>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</si>
  <si>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</si>
  <si>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</si>
  <si>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</si>
  <si>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</si>
  <si>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</si>
  <si>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</si>
  <si>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</si>
  <si>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</si>
  <si>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</si>
  <si>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</si>
  <si>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</si>
  <si>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</si>
  <si>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</si>
  <si>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</si>
  <si>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</si>
  <si>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</si>
  <si>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</si>
  <si>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</si>
  <si>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</si>
  <si>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</si>
  <si>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</si>
  <si>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</si>
  <si>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</si>
  <si>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</si>
  <si>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</si>
  <si>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</si>
  <si>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</si>
  <si>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</si>
  <si>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</si>
  <si>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</si>
  <si>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</si>
  <si>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</si>
  <si>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</si>
  <si>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</si>
  <si>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</si>
  <si>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</si>
  <si>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</si>
  <si>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</si>
  <si>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</si>
  <si>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</si>
  <si>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</si>
  <si>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</si>
  <si>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</si>
  <si>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</si>
  <si>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</si>
  <si>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</si>
  <si>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</si>
  <si>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</si>
  <si>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</si>
  <si>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</si>
  <si>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</si>
  <si>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</si>
  <si>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</si>
  <si>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</si>
  <si>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</si>
  <si>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</si>
  <si>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</si>
  <si>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</si>
  <si>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</si>
  <si>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</si>
  <si>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</si>
  <si>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</si>
  <si>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</si>
  <si>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</si>
  <si>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</si>
  <si>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</si>
  <si>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</si>
  <si>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</si>
  <si>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</si>
  <si>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</si>
  <si>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</si>
  <si>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</si>
  <si>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</si>
  <si>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</si>
  <si>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</si>
  <si>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</si>
  <si>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</si>
  <si>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</si>
  <si>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</si>
  <si>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</si>
  <si>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</si>
  <si>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</si>
  <si>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</si>
  <si>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</si>
  <si>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</si>
  <si>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</si>
  <si>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</si>
  <si>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</si>
  <si>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</si>
  <si>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</si>
  <si>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</si>
  <si>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</si>
  <si>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</si>
  <si>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</si>
  <si>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</si>
  <si>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</si>
  <si>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</si>
  <si>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</si>
  <si>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</si>
  <si>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</si>
  <si>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</si>
  <si>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</si>
  <si>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</si>
  <si>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</si>
  <si>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</si>
  <si>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</si>
  <si>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</si>
  <si>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</si>
  <si>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</si>
  <si>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</si>
  <si>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</si>
  <si>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</si>
  <si>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</si>
  <si>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</si>
  <si>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</si>
  <si>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</si>
  <si>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</si>
  <si>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</si>
  <si>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</si>
  <si>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</si>
  <si>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</si>
  <si>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</si>
  <si>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</si>
  <si>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</si>
  <si>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</si>
  <si>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</si>
  <si>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</si>
  <si>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</si>
  <si>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</si>
  <si>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</si>
  <si>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</si>
  <si>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</si>
  <si>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</si>
  <si>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</si>
  <si>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</si>
  <si>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</si>
  <si>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</si>
  <si>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</si>
  <si>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</si>
  <si>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</si>
  <si>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</si>
  <si>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</si>
  <si>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</si>
  <si>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</si>
  <si>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</si>
  <si>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</si>
  <si>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</si>
  <si>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</si>
  <si>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</si>
  <si>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</si>
  <si>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</si>
  <si>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</si>
  <si>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</si>
  <si>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</si>
  <si>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</si>
  <si>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</si>
  <si>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</si>
  <si>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</si>
  <si>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</si>
  <si>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</si>
  <si>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</si>
  <si>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</si>
  <si>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</si>
  <si>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</si>
  <si>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</si>
  <si>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</si>
  <si>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</si>
  <si>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</si>
  <si>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</si>
  <si>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</si>
  <si>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</si>
  <si>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</si>
  <si>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</si>
  <si>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</si>
  <si>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</si>
  <si>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</si>
  <si>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</si>
  <si>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</si>
  <si>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</si>
  <si>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</si>
  <si>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</si>
  <si>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</si>
  <si>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</si>
  <si>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</si>
  <si>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</si>
  <si>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</si>
  <si>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</si>
  <si>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</si>
  <si>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</si>
  <si>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</si>
  <si>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</si>
  <si>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</si>
  <si>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</si>
  <si>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</si>
  <si>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</si>
  <si>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</si>
  <si>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</si>
  <si>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</si>
  <si>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</si>
  <si>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</si>
  <si>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</si>
  <si>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</si>
  <si>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</si>
  <si>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</si>
  <si>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</si>
  <si>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</si>
  <si>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</si>
  <si>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</si>
  <si>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</si>
  <si>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</si>
  <si>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</si>
  <si>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</si>
  <si>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</si>
  <si>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</si>
  <si>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</si>
  <si>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</si>
  <si>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</si>
  <si>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</si>
  <si>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</si>
  <si>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</si>
  <si>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</si>
  <si>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</si>
  <si>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</si>
  <si>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</si>
  <si>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</si>
  <si>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</si>
  <si>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</si>
  <si>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</si>
  <si>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</si>
  <si>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</si>
  <si>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</si>
  <si>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</si>
  <si>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</si>
  <si>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</si>
  <si>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</si>
  <si>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</si>
  <si>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</si>
  <si>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</si>
  <si>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</si>
  <si>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</si>
  <si>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</si>
  <si>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</si>
  <si>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</si>
  <si>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</si>
  <si>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</si>
  <si>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</si>
  <si>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</si>
  <si>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</si>
  <si>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</si>
  <si>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</si>
  <si>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</si>
  <si>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</si>
  <si>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</si>
  <si>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</si>
  <si>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</si>
  <si>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</si>
  <si>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</si>
  <si>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</si>
  <si>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</si>
  <si>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</si>
  <si>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</si>
  <si>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</si>
  <si>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</si>
  <si>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</si>
  <si>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</si>
  <si>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</si>
  <si>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</si>
  <si>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</si>
  <si>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</si>
  <si>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</si>
  <si>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</si>
  <si>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</si>
  <si>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</si>
  <si>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</si>
  <si>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</si>
  <si>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</si>
  <si>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</si>
  <si>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</si>
  <si>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</si>
  <si>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</si>
  <si>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</si>
  <si>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</si>
  <si>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</si>
  <si>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</si>
  <si>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</si>
  <si>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</si>
  <si>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</si>
  <si>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</si>
  <si>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</si>
  <si>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</si>
  <si>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</si>
  <si>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</si>
  <si>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</si>
  <si>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</si>
  <si>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</si>
  <si>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</si>
  <si>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</si>
  <si>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</si>
  <si>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</si>
  <si>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</si>
  <si>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</si>
  <si>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</si>
  <si>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</si>
  <si>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</si>
  <si>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</si>
  <si>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</si>
  <si>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</si>
  <si>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</si>
  <si>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</si>
  <si>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</si>
  <si>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</si>
  <si>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</si>
  <si>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</si>
  <si>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</si>
  <si>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</si>
  <si>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</si>
  <si>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</si>
  <si>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</si>
  <si>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</si>
  <si>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</si>
  <si>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</si>
  <si>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</si>
  <si>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</si>
  <si>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</si>
  <si>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</si>
  <si>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</si>
  <si>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</si>
  <si>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</si>
  <si>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</si>
  <si>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</si>
  <si>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</si>
  <si>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</si>
  <si>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</si>
  <si>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</si>
  <si>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</si>
  <si>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</si>
  <si>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</si>
  <si>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</si>
  <si>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</si>
  <si>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</si>
  <si>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</si>
  <si>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</si>
  <si>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</si>
  <si>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</si>
  <si>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</si>
  <si>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</si>
  <si>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</si>
  <si>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</si>
  <si>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</si>
  <si>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</si>
  <si>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</si>
  <si>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</si>
  <si>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</si>
  <si>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</si>
  <si>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</si>
  <si>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</si>
  <si>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</si>
  <si>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</si>
  <si>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</si>
  <si>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</si>
  <si>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</si>
  <si>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</si>
  <si>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</si>
  <si>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</si>
  <si>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</si>
  <si>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</si>
  <si>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</si>
  <si>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</si>
  <si>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</si>
  <si>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</si>
  <si>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</si>
  <si>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</si>
  <si>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</si>
  <si>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</si>
  <si>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</si>
  <si>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</si>
  <si>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</si>
  <si>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</si>
  <si>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</si>
  <si>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</si>
  <si>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</si>
  <si>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</si>
  <si>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</si>
  <si>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</si>
  <si>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</si>
  <si>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</si>
  <si>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</si>
  <si>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</si>
  <si>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</si>
  <si>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</si>
  <si>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</si>
  <si>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</si>
  <si>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</si>
  <si>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</si>
  <si>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</si>
  <si>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</si>
  <si>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</si>
  <si>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</si>
  <si>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</si>
  <si>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</si>
  <si>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</si>
  <si>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</si>
  <si>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</si>
  <si>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</si>
  <si>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</si>
  <si>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</si>
  <si>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</si>
  <si>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</si>
  <si>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</si>
  <si>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</si>
  <si>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</si>
  <si>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</si>
  <si>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</si>
  <si>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</si>
  <si>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</si>
  <si>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</si>
  <si>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</si>
  <si>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</si>
  <si>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</si>
  <si>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</si>
  <si>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</si>
  <si>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</si>
  <si>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</si>
  <si>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</si>
  <si>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</si>
  <si>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</si>
  <si>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</si>
  <si>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</si>
  <si>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</si>
  <si>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</si>
  <si>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</si>
  <si>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</si>
  <si>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</si>
  <si>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</si>
  <si>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</si>
  <si>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</si>
  <si>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</si>
  <si>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</si>
  <si>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</si>
  <si>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</si>
  <si>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</si>
  <si>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</si>
  <si>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</si>
  <si>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</si>
  <si>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</si>
  <si>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</si>
  <si>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</si>
  <si>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</si>
  <si>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</si>
  <si>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</si>
  <si>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</si>
  <si>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</si>
  <si>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</si>
  <si>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</si>
  <si>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</si>
  <si>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</si>
  <si>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</si>
  <si>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</si>
  <si>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</si>
  <si>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</si>
  <si>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</si>
  <si>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</si>
  <si>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</si>
  <si>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</si>
  <si>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</si>
  <si>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</si>
  <si>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</si>
  <si>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</si>
  <si>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</si>
  <si>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</si>
  <si>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</si>
  <si>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</si>
  <si>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</si>
  <si>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</si>
  <si>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</si>
  <si>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</si>
  <si>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</si>
  <si>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</si>
  <si>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</si>
  <si>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</si>
  <si>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</si>
  <si>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</si>
  <si>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</si>
  <si>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</si>
  <si>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</si>
  <si>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</si>
  <si>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</si>
  <si>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</si>
  <si>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</si>
  <si>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</si>
  <si>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</si>
  <si>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</si>
  <si>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</si>
  <si>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</si>
  <si>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</si>
  <si>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</si>
  <si>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</si>
  <si>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</si>
  <si>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</si>
  <si>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</si>
  <si>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</si>
  <si>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</si>
  <si>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</si>
  <si>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</si>
  <si>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</si>
  <si>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</si>
  <si>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</si>
  <si>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</si>
  <si>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</si>
  <si>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</si>
  <si>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</si>
  <si>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</si>
  <si>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</si>
  <si>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</si>
  <si>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</si>
  <si>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</si>
  <si>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</si>
  <si>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</si>
  <si>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</si>
  <si>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</si>
  <si>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</si>
  <si>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</si>
  <si>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</si>
  <si>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</si>
  <si>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</si>
  <si>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</si>
  <si>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</si>
  <si>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</si>
  <si>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</si>
  <si>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</si>
  <si>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</si>
  <si>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</si>
  <si>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</si>
  <si>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</si>
  <si>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</si>
  <si>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</si>
  <si>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</si>
  <si>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</si>
  <si>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</si>
  <si>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</si>
  <si>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</si>
  <si>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</si>
  <si>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</si>
  <si>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</si>
  <si>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</si>
  <si>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</si>
  <si>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</si>
  <si>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</si>
  <si>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</si>
  <si>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</si>
  <si>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</si>
  <si>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</si>
  <si>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</si>
  <si>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</si>
  <si>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</si>
  <si>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</si>
  <si>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</si>
  <si>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</si>
  <si>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</si>
  <si>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</si>
  <si>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</si>
  <si>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</si>
  <si>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</si>
  <si>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</si>
  <si>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</si>
  <si>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</si>
  <si>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</si>
  <si>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</si>
  <si>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</si>
  <si>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</si>
  <si>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</si>
  <si>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</si>
  <si>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</si>
  <si>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</si>
  <si>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</si>
  <si>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</si>
  <si>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</si>
  <si>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</si>
  <si>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</si>
  <si>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</si>
  <si>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</si>
  <si>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</si>
  <si>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</si>
  <si>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</si>
  <si>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</si>
  <si>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</si>
  <si>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</si>
  <si>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</si>
  <si>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</si>
  <si>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</si>
  <si>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</si>
  <si>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</si>
  <si>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</si>
  <si>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</si>
  <si>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</si>
  <si>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</si>
  <si>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</si>
  <si>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</si>
  <si>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</si>
  <si>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</si>
  <si>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</si>
  <si>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</si>
  <si>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</si>
  <si>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</si>
  <si>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</si>
  <si>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</si>
  <si>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</si>
  <si>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</si>
  <si>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</si>
  <si>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</si>
  <si>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</si>
  <si>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</si>
  <si>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</si>
  <si>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</si>
  <si>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</si>
  <si>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</si>
  <si>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</si>
  <si>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</si>
  <si>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</si>
  <si>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</si>
  <si>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</si>
  <si>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</si>
  <si>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</si>
  <si>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</si>
  <si>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</si>
  <si>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</si>
  <si>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</si>
  <si>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</si>
  <si>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</si>
  <si>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</si>
  <si>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</si>
  <si>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</si>
  <si>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</si>
  <si>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</si>
  <si>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</si>
  <si>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</si>
  <si>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</si>
  <si>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</si>
  <si>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</si>
  <si>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</si>
  <si>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</si>
  <si>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</si>
  <si>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</si>
  <si>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</si>
  <si>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</si>
  <si>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</si>
  <si>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</si>
  <si>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</si>
  <si>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</si>
  <si>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</si>
  <si>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</si>
  <si>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</si>
  <si>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</si>
  <si>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</si>
  <si>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</si>
  <si>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</si>
  <si>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</si>
  <si>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</si>
  <si>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</si>
  <si>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</si>
  <si>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</si>
  <si>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</si>
  <si>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</si>
  <si>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</si>
  <si>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</si>
  <si>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</si>
  <si>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</si>
  <si>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</si>
  <si>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</si>
  <si>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</si>
  <si>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</si>
  <si>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</si>
  <si>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</si>
  <si>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</si>
  <si>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</si>
  <si>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</si>
  <si>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</si>
  <si>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</si>
  <si>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</si>
  <si>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</si>
  <si>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</si>
  <si>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</si>
  <si>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</si>
  <si>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</si>
  <si>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</si>
  <si>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</si>
  <si>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</si>
  <si>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</si>
  <si>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</si>
  <si>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</si>
  <si>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</si>
  <si>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</si>
  <si>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</si>
  <si>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</si>
  <si>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</si>
  <si>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</si>
  <si>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</si>
  <si>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</si>
  <si>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</si>
  <si>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</si>
  <si>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</si>
  <si>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</si>
  <si>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</si>
  <si>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</si>
  <si>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</si>
  <si>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</si>
  <si>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</si>
  <si>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</si>
  <si>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</si>
  <si>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</si>
  <si>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</si>
  <si>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</si>
  <si>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</si>
  <si>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</si>
  <si>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</si>
  <si>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</si>
  <si>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</si>
  <si>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</si>
  <si>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</si>
  <si>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</si>
  <si>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</si>
  <si>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</si>
  <si>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</si>
  <si>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</si>
  <si>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</si>
  <si>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</si>
  <si>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</si>
  <si>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</si>
  <si>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</si>
  <si>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</si>
  <si>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</si>
  <si>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</si>
  <si>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</si>
  <si>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</si>
  <si>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</si>
  <si>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</si>
  <si>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</si>
  <si>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</si>
  <si>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</si>
  <si>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</si>
  <si>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</si>
  <si>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</si>
  <si>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</si>
  <si>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</si>
  <si>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</si>
  <si>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</si>
  <si>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</si>
  <si>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</si>
  <si>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</si>
  <si>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</si>
  <si>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</si>
  <si>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</si>
  <si>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</si>
  <si>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</si>
  <si>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</si>
  <si>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</si>
  <si>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</si>
  <si>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</si>
  <si>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</si>
  <si>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</si>
  <si>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</si>
  <si>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</si>
  <si>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</si>
  <si>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</si>
  <si>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</si>
  <si>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</si>
  <si>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</si>
  <si>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</si>
  <si>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</si>
  <si>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</si>
  <si>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</si>
  <si>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</si>
  <si>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</si>
  <si>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</si>
  <si>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</si>
  <si>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</si>
  <si>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</si>
  <si>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</si>
  <si>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</si>
  <si>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</si>
  <si>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</si>
  <si>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</si>
  <si>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</si>
  <si>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</si>
  <si>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</si>
  <si>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</si>
  <si>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</si>
  <si>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</si>
  <si>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</si>
  <si>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</si>
  <si>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</si>
  <si>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</si>
  <si>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</si>
  <si>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</si>
  <si>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</si>
  <si>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</si>
  <si>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</si>
  <si>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</si>
  <si>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</si>
  <si>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</si>
  <si>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</si>
  <si>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</si>
  <si>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</si>
  <si>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</si>
  <si>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</si>
  <si>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</si>
  <si>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</si>
  <si>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</si>
  <si>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</si>
  <si>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</si>
  <si>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</si>
  <si>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</si>
  <si>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</si>
  <si>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</si>
  <si>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</si>
  <si>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</si>
  <si>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</si>
  <si>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</si>
  <si>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</si>
  <si>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</si>
  <si>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</si>
  <si>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</si>
  <si>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</si>
  <si>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</si>
  <si>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</si>
  <si>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</si>
  <si>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</si>
  <si>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</si>
  <si>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</si>
  <si>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</si>
  <si>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</si>
  <si>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</si>
  <si>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</si>
  <si>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</si>
  <si>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</si>
  <si>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</si>
  <si>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</si>
  <si>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</si>
  <si>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</si>
  <si>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</si>
  <si>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</si>
  <si>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</si>
  <si>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</si>
  <si>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</si>
  <si>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</si>
  <si>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</si>
  <si>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</si>
  <si>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</si>
  <si>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</si>
  <si>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</si>
  <si>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</si>
  <si>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</si>
  <si>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</si>
  <si>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</si>
  <si>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</si>
  <si>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</si>
  <si>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</si>
  <si>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</si>
  <si>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</si>
  <si>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</si>
  <si>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</si>
  <si>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</si>
  <si>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</si>
  <si>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</si>
  <si>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</si>
  <si>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</si>
  <si>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</si>
  <si>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</si>
  <si>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</si>
  <si>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</si>
  <si>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</si>
  <si>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</si>
  <si>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</si>
  <si>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</si>
  <si>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</si>
  <si>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</si>
  <si>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</si>
  <si>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</si>
  <si>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</si>
  <si>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</si>
  <si>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</si>
  <si>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</si>
  <si>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</si>
  <si>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</si>
  <si>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</si>
  <si>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</si>
  <si>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</si>
  <si>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</si>
  <si>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</si>
  <si>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</si>
  <si>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</si>
  <si>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</si>
  <si>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</si>
  <si>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</si>
  <si>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</si>
  <si>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</si>
  <si>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</si>
  <si>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</si>
  <si>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</si>
  <si>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</si>
  <si>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</si>
  <si>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</si>
  <si>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</si>
  <si>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</si>
  <si>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</si>
  <si>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</si>
  <si>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</si>
  <si>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</si>
  <si>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</si>
  <si>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</si>
  <si>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</si>
  <si>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</si>
  <si>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</si>
  <si>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</si>
  <si>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</si>
  <si>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</si>
  <si>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</si>
  <si>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</si>
  <si>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</si>
  <si>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</si>
  <si>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</si>
  <si>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</si>
  <si>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</si>
  <si>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</si>
  <si>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</si>
  <si>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</si>
  <si>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</si>
  <si>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</si>
  <si>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</si>
  <si>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</si>
  <si>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</si>
  <si>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</si>
  <si>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</si>
  <si>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</si>
  <si>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</si>
  <si>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</si>
  <si>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</si>
  <si>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</si>
  <si>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</si>
  <si>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</si>
  <si>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</si>
  <si>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</si>
  <si>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</si>
  <si>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</si>
  <si>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</si>
  <si>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</si>
  <si>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</si>
  <si>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</si>
  <si>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</si>
  <si>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</si>
  <si>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</si>
  <si>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</si>
  <si>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</si>
  <si>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</si>
  <si>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</si>
  <si>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</si>
  <si>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</si>
  <si>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</si>
  <si>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</si>
  <si>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</si>
  <si>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</si>
  <si>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</si>
  <si>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</si>
  <si>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</si>
  <si>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</si>
  <si>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</si>
  <si>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</si>
  <si>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</si>
  <si>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</si>
  <si>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</si>
  <si>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</si>
  <si>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</si>
  <si>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</si>
  <si>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</si>
  <si>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</si>
  <si>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</si>
  <si>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</si>
  <si>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</si>
  <si>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</si>
  <si>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</si>
  <si>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</si>
  <si>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</si>
  <si>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</si>
  <si>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</si>
  <si>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</si>
  <si>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</si>
  <si>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</si>
  <si>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</si>
  <si>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</si>
  <si>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</si>
  <si>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</si>
  <si>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</si>
  <si>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</si>
  <si>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</si>
  <si>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</si>
  <si>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</si>
  <si>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</si>
  <si>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</si>
  <si>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</si>
  <si>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</si>
  <si>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</si>
  <si>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</si>
  <si>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</si>
  <si>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</si>
  <si>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</si>
  <si>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</si>
  <si>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</si>
  <si>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</si>
  <si>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</si>
  <si>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</si>
  <si>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</si>
  <si>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</si>
  <si>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</si>
  <si>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</si>
  <si>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</si>
  <si>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</si>
  <si>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</si>
  <si>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</si>
  <si>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</si>
  <si>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</si>
  <si>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</si>
  <si>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</si>
  <si>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</si>
  <si>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</si>
  <si>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</si>
  <si>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</si>
  <si>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</si>
  <si>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</si>
  <si>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</si>
  <si>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</si>
  <si>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</si>
  <si>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</si>
  <si>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</si>
  <si>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</si>
  <si>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</si>
  <si>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</si>
  <si>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</si>
  <si>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</si>
  <si>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</si>
  <si>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</si>
  <si>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</si>
  <si>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</si>
  <si>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</si>
  <si>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</si>
  <si>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</si>
  <si>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</si>
  <si>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</si>
  <si>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</si>
  <si>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</si>
  <si>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</si>
  <si>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</si>
  <si>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</si>
  <si>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</si>
  <si>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</si>
  <si>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</si>
  <si>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</si>
  <si>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</si>
  <si>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</si>
  <si>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</si>
  <si>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</si>
  <si>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</si>
  <si>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</si>
  <si>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</si>
  <si>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</si>
  <si>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</si>
  <si>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</si>
  <si>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</si>
  <si>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</si>
  <si>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</si>
  <si>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</si>
  <si>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</si>
  <si>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</si>
  <si>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</si>
  <si>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</si>
  <si>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</si>
  <si>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</si>
  <si>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</si>
  <si>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</si>
  <si>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</si>
  <si>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</si>
  <si>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</si>
  <si>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</si>
  <si>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</si>
  <si>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</si>
  <si>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</si>
  <si>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</si>
  <si>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</si>
  <si>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</si>
  <si>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</si>
  <si>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</si>
  <si>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</si>
  <si>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</si>
  <si>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</si>
  <si>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</si>
  <si>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</si>
  <si>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</si>
  <si>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</si>
  <si>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</si>
  <si>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</si>
  <si>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</si>
  <si>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</si>
  <si>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</si>
  <si>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</si>
  <si>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</si>
  <si>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</si>
  <si>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</si>
  <si>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</si>
  <si>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</si>
  <si>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</si>
  <si>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</si>
  <si>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</si>
  <si>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</si>
  <si>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</si>
  <si>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</si>
  <si>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</si>
  <si>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</si>
  <si>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</si>
  <si>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</si>
  <si>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</si>
  <si>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</si>
  <si>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</si>
  <si>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</si>
  <si>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</si>
  <si>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</si>
  <si>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</si>
  <si>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</si>
  <si>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</si>
  <si>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</si>
  <si>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</si>
  <si>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</si>
  <si>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</si>
  <si>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</si>
  <si>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</si>
  <si>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</si>
  <si>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</si>
  <si>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</si>
  <si>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</si>
  <si>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</si>
  <si>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</si>
  <si>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</si>
  <si>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</si>
  <si>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</si>
  <si>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</si>
  <si>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</si>
  <si>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</si>
  <si>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</si>
  <si>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</si>
  <si>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</si>
  <si>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</si>
  <si>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</si>
  <si>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</si>
  <si>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</si>
  <si>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</si>
  <si>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</si>
  <si>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</si>
  <si>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</si>
  <si>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</si>
  <si>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</si>
  <si>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</si>
  <si>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</si>
  <si>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</si>
  <si>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</si>
  <si>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</si>
  <si>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</si>
  <si>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</si>
  <si>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</si>
  <si>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</si>
  <si>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</si>
  <si>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</si>
  <si>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</si>
  <si>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</si>
  <si>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</si>
  <si>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</si>
  <si>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</si>
  <si>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</si>
  <si>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</si>
  <si>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</si>
  <si>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</si>
  <si>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</si>
  <si>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</si>
  <si>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</si>
  <si>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</si>
  <si>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</si>
  <si>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</si>
  <si>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</si>
  <si>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</si>
  <si>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</si>
  <si>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</si>
  <si>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</si>
  <si>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</si>
  <si>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</si>
  <si>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</si>
  <si>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</si>
  <si>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</si>
  <si>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</si>
  <si>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</si>
  <si>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</si>
  <si>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</si>
  <si>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</si>
  <si>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</si>
  <si>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</si>
  <si>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</si>
  <si>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</si>
  <si>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</si>
  <si>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</si>
  <si>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</si>
  <si>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</si>
  <si>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</si>
  <si>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</si>
  <si>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</si>
  <si>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</si>
  <si>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</si>
  <si>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</si>
  <si>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</si>
  <si>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</si>
  <si>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</si>
  <si>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</si>
  <si>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</si>
  <si>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</si>
  <si>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</si>
  <si>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</si>
  <si>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</si>
  <si>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</si>
  <si>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</si>
  <si>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</si>
  <si>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</si>
  <si>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</si>
  <si>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</si>
  <si>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</si>
  <si>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</si>
  <si>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</si>
  <si>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</si>
  <si>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</si>
  <si>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</si>
  <si>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</si>
  <si>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</si>
  <si>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</si>
  <si>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</si>
  <si>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</si>
  <si>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</si>
  <si>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</si>
  <si>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</si>
  <si>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</si>
  <si>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</si>
  <si>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</si>
  <si>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</si>
  <si>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</si>
  <si>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</si>
  <si>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</si>
  <si>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</si>
  <si>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</si>
  <si>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</si>
  <si>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</si>
  <si>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</si>
  <si>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</si>
  <si>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</si>
  <si>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</si>
  <si>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</si>
  <si>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</si>
  <si>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</si>
  <si>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</si>
  <si>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</si>
  <si>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</si>
  <si>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</si>
  <si>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</si>
  <si>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</si>
  <si>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</si>
  <si>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</si>
  <si>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</si>
  <si>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</si>
  <si>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</si>
  <si>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</si>
  <si>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</si>
  <si>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</si>
  <si>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</si>
  <si>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</si>
  <si>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</si>
  <si>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</si>
  <si>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</si>
  <si>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</si>
  <si>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</si>
  <si>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</si>
  <si>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</si>
  <si>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</si>
  <si>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</si>
  <si>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</si>
  <si>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</si>
  <si>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</si>
  <si>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</si>
  <si>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</si>
  <si>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</si>
  <si>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</si>
  <si>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</si>
  <si>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</si>
  <si>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</si>
  <si>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</si>
  <si>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</si>
  <si>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</si>
  <si>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</si>
  <si>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</si>
  <si>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</si>
  <si>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</si>
  <si>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</si>
  <si>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</si>
  <si>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</si>
  <si>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</si>
  <si>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</si>
  <si>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</si>
  <si>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</si>
  <si>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</si>
  <si>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</si>
  <si>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</si>
  <si>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</si>
  <si>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</si>
  <si>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</si>
  <si>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</si>
  <si>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</si>
  <si>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</si>
  <si>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</si>
  <si>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</si>
  <si>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</si>
  <si>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</si>
  <si>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</si>
  <si>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</si>
  <si>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</si>
  <si>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</si>
  <si>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</si>
  <si>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</si>
  <si>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</si>
  <si>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</si>
  <si>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</si>
  <si>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</si>
  <si>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</si>
  <si>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</si>
  <si>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</si>
  <si>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</si>
  <si>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</si>
  <si>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</si>
  <si>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</si>
  <si>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</si>
  <si>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</si>
  <si>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</si>
  <si>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</si>
  <si>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</si>
  <si>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</si>
  <si>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</si>
  <si>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</si>
  <si>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</si>
  <si>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</si>
  <si>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</si>
  <si>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</si>
  <si>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</si>
  <si>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</si>
  <si>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</si>
  <si>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</si>
  <si>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</si>
  <si>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</si>
  <si>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</si>
  <si>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</si>
  <si>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</si>
  <si>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</si>
  <si>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</si>
  <si>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</si>
  <si>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</si>
  <si>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</si>
  <si>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</si>
  <si>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</si>
  <si>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</si>
  <si>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</si>
  <si>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</si>
  <si>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</si>
  <si>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</si>
  <si>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</si>
  <si>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</si>
  <si>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</si>
  <si>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</si>
  <si>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</si>
  <si>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</si>
  <si>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</si>
  <si>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</si>
  <si>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</si>
  <si>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</si>
  <si>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</si>
  <si>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</si>
  <si>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</si>
  <si>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</si>
  <si>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</si>
  <si>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</si>
  <si>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</si>
  <si>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</si>
  <si>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</si>
  <si>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</si>
  <si>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</si>
  <si>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</si>
  <si>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</si>
  <si>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</si>
  <si>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</si>
  <si>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</si>
  <si>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</si>
  <si>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</si>
  <si>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</si>
  <si>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</si>
  <si>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</si>
  <si>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</si>
  <si>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</si>
  <si>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</si>
  <si>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</si>
  <si>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</si>
  <si>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</si>
  <si>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</si>
  <si>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</si>
  <si>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</si>
  <si>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</si>
  <si>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</si>
  <si>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</si>
  <si>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</si>
  <si>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</si>
  <si>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</si>
  <si>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</si>
  <si>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</si>
  <si>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</si>
  <si>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</si>
  <si>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</si>
  <si>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</si>
  <si>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</si>
  <si>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</si>
  <si>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</si>
  <si>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</si>
  <si>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</si>
  <si>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</si>
  <si>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</si>
  <si>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</si>
  <si>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</si>
  <si>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</si>
  <si>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</si>
  <si>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</si>
  <si>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</si>
  <si>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</si>
  <si>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</si>
  <si>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</si>
  <si>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</si>
  <si>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</si>
  <si>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</si>
  <si>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</si>
  <si>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</si>
  <si>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</si>
  <si>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</si>
  <si>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</si>
  <si>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</si>
  <si>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</si>
  <si>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</si>
  <si>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</si>
  <si>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</si>
  <si>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</si>
  <si>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</si>
  <si>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</si>
  <si>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</si>
  <si>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</si>
  <si>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</si>
  <si>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</si>
  <si>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</si>
  <si>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</si>
  <si>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</si>
  <si>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</si>
  <si>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</si>
  <si>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</si>
  <si>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</si>
  <si>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</si>
  <si>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</si>
  <si>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</si>
  <si>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</si>
  <si>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</si>
  <si>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</si>
  <si>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</si>
  <si>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</si>
  <si>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</si>
  <si>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</si>
  <si>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</si>
  <si>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</si>
  <si>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</si>
  <si>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</si>
  <si>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</si>
  <si>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</si>
  <si>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</si>
  <si>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</si>
  <si>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</si>
  <si>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</si>
  <si>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</si>
  <si>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</si>
  <si>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</si>
  <si>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</si>
  <si>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</si>
  <si>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</si>
  <si>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</si>
  <si>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</si>
  <si>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</si>
  <si>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</si>
  <si>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</si>
  <si>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</si>
  <si>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</si>
  <si>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</si>
  <si>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</si>
  <si>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</si>
  <si>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</si>
  <si>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</si>
  <si>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</si>
  <si>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</si>
  <si>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</si>
  <si>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</si>
  <si>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</si>
  <si>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</si>
  <si>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</si>
  <si>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</si>
  <si>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</si>
  <si>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</si>
  <si>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</si>
  <si>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</si>
  <si>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</si>
  <si>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</si>
  <si>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</si>
  <si>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</si>
  <si>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</si>
  <si>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</si>
  <si>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</si>
  <si>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</si>
  <si>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</si>
  <si>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</si>
  <si>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</si>
  <si>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</si>
  <si>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</si>
  <si>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</si>
  <si>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</si>
  <si>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</si>
  <si>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</si>
  <si>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</si>
  <si>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</si>
  <si>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</si>
  <si>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</si>
  <si>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</si>
  <si>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</si>
  <si>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</si>
  <si>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</si>
  <si>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</si>
  <si>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</si>
  <si>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</si>
  <si>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</si>
  <si>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</si>
  <si>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</si>
  <si>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</si>
  <si>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</si>
  <si>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</si>
  <si>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</si>
  <si>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</si>
  <si>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</si>
  <si>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</si>
  <si>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</si>
  <si>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</si>
  <si>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</si>
  <si>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</si>
  <si>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</si>
  <si>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</si>
  <si>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</si>
  <si>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</si>
  <si>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</si>
  <si>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</si>
  <si>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</si>
  <si>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</si>
  <si>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</si>
  <si>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</si>
  <si>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</si>
  <si>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</si>
  <si>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</si>
  <si>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</si>
  <si>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</si>
  <si>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</si>
  <si>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</si>
  <si>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</si>
  <si>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</si>
  <si>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</si>
  <si>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</si>
  <si>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</si>
  <si>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</si>
  <si>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</si>
  <si>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</si>
  <si>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</si>
  <si>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</si>
  <si>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</si>
  <si>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</si>
  <si>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</si>
  <si>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</si>
  <si>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</si>
  <si>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</si>
  <si>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</si>
  <si>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</si>
  <si>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</si>
  <si>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</si>
  <si>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</si>
  <si>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</si>
  <si>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</si>
  <si>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</si>
  <si>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</si>
  <si>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</si>
  <si>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</si>
  <si>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</si>
  <si>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</si>
  <si>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</si>
  <si>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</si>
  <si>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</si>
  <si>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</si>
  <si>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</si>
  <si>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</si>
  <si>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</si>
  <si>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</si>
  <si>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</si>
  <si>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</si>
  <si>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</si>
  <si>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</si>
  <si>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</si>
  <si>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</si>
  <si>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</si>
  <si>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</si>
  <si>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</si>
  <si>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</si>
  <si>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</si>
  <si>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</si>
  <si>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</si>
  <si>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</si>
  <si>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</si>
  <si>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</si>
  <si>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</si>
  <si>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</si>
  <si>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</si>
  <si>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</si>
  <si>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</si>
  <si>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</si>
  <si>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</si>
  <si>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</si>
  <si>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</si>
  <si>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</si>
  <si>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</si>
  <si>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</si>
  <si>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</si>
  <si>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</si>
  <si>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</si>
  <si>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</si>
  <si>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</si>
  <si>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</si>
  <si>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</si>
  <si>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</si>
  <si>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</si>
  <si>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</si>
  <si>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</si>
  <si>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</si>
  <si>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</si>
  <si>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</si>
  <si>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</si>
  <si>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</si>
  <si>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</si>
  <si>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</si>
  <si>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</si>
  <si>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</si>
  <si>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</si>
  <si>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</si>
  <si>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</si>
  <si>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</si>
  <si>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</si>
  <si>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</si>
  <si>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</si>
  <si>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</si>
  <si>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</si>
  <si>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</si>
  <si>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</si>
  <si>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</si>
  <si>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</si>
  <si>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</si>
  <si>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</si>
  <si>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</si>
  <si>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</si>
  <si>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</si>
  <si>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</si>
  <si>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</si>
  <si>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</si>
  <si>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</si>
  <si>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</si>
  <si>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</si>
  <si>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</si>
  <si>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</si>
  <si>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</si>
  <si>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</si>
  <si>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</si>
  <si>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</si>
  <si>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</si>
  <si>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</si>
  <si>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</si>
  <si>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</si>
  <si>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</si>
  <si>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</si>
  <si>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</si>
  <si>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</si>
  <si>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</si>
  <si>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</si>
  <si>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</si>
  <si>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</si>
  <si>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</si>
  <si>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</si>
  <si>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</si>
  <si>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</si>
  <si>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</si>
  <si>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</si>
  <si>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</si>
  <si>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</si>
  <si>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</si>
  <si>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</si>
  <si>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</si>
  <si>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</si>
  <si>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</si>
  <si>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</si>
  <si>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</si>
  <si>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</si>
  <si>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</si>
  <si>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</si>
  <si>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</si>
  <si>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</si>
  <si>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</si>
  <si>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</si>
  <si>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</si>
  <si>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</si>
  <si>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</si>
  <si>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</si>
  <si>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</si>
  <si>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</si>
  <si>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</si>
  <si>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</si>
  <si>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</si>
  <si>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</si>
  <si>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</si>
  <si>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</si>
  <si>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</si>
  <si>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</si>
  <si>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</si>
  <si>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</si>
  <si>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</si>
  <si>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</si>
  <si>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</si>
  <si>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</si>
  <si>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</si>
  <si>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</si>
  <si>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</si>
  <si>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</si>
  <si>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</si>
  <si>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</si>
  <si>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</si>
  <si>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</si>
  <si>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</si>
  <si>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</si>
  <si>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</si>
  <si>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</si>
  <si>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</si>
  <si>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</si>
  <si>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</si>
  <si>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</si>
  <si>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</si>
  <si>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</si>
  <si>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</si>
  <si>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</si>
  <si>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</si>
  <si>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</si>
  <si>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</si>
  <si>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</si>
  <si>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</si>
  <si>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</si>
  <si>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</si>
  <si>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</si>
  <si>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</si>
  <si>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</si>
  <si>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</si>
  <si>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</si>
  <si>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</si>
  <si>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</si>
  <si>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</si>
  <si>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</si>
  <si>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</si>
  <si>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</si>
  <si>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</si>
  <si>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</si>
  <si>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</si>
  <si>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</si>
  <si>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</si>
  <si>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</si>
  <si>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</si>
  <si>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</si>
  <si>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</si>
  <si>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</si>
  <si>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</si>
  <si>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</si>
  <si>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</si>
  <si>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</si>
  <si>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</si>
  <si>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</si>
  <si>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</si>
  <si>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</si>
  <si>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</si>
  <si>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</si>
  <si>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</si>
  <si>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</si>
  <si>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</si>
  <si>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</si>
  <si>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</si>
  <si>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</si>
  <si>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</si>
  <si>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</si>
  <si>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</si>
  <si>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</si>
  <si>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</si>
  <si>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</si>
  <si>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</si>
  <si>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</si>
  <si>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</si>
  <si>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</si>
  <si>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</si>
  <si>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</si>
  <si>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</si>
  <si>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</si>
  <si>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</si>
  <si>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</si>
  <si>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</si>
  <si>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</si>
  <si>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</si>
  <si>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</si>
  <si>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</si>
  <si>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</si>
  <si>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</si>
  <si>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</si>
  <si>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</si>
  <si>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</si>
  <si>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</si>
  <si>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</si>
  <si>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</si>
  <si>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</si>
  <si>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</si>
  <si>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</si>
  <si>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</si>
  <si>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</si>
  <si>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</si>
  <si>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</si>
  <si>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</si>
  <si>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</si>
  <si>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</si>
  <si>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</si>
  <si>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</si>
  <si>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</si>
  <si>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</si>
  <si>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</si>
  <si>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</si>
  <si>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</si>
  <si>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</si>
  <si>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</si>
  <si>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</si>
  <si>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</si>
  <si>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</si>
  <si>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</si>
  <si>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</si>
  <si>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</si>
  <si>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</si>
  <si>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</si>
  <si>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</si>
  <si>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</si>
  <si>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</si>
  <si>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</si>
  <si>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</si>
  <si>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</si>
  <si>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</si>
  <si>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</si>
  <si>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</si>
  <si>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</si>
  <si>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</si>
  <si>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</si>
  <si>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</si>
  <si>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</si>
  <si>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</si>
  <si>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</si>
  <si>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</si>
  <si>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</si>
  <si>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</si>
  <si>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</si>
  <si>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</si>
  <si>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</si>
  <si>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</si>
  <si>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</si>
  <si>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</si>
  <si>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</si>
  <si>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</si>
  <si>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</si>
  <si>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</si>
  <si>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</si>
  <si>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</si>
  <si>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</si>
  <si>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</si>
  <si>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</si>
  <si>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</si>
  <si>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</si>
  <si>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</si>
  <si>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</si>
  <si>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</si>
  <si>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</si>
  <si>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</si>
  <si>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</si>
  <si>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</si>
  <si>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</si>
  <si>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</si>
  <si>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</si>
  <si>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</si>
  <si>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</si>
  <si>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</si>
  <si>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</si>
  <si>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</si>
  <si>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</si>
  <si>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</si>
  <si>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</si>
  <si>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</si>
  <si>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</si>
  <si>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</si>
  <si>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</si>
  <si>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</si>
  <si>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</si>
  <si>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</si>
  <si>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</si>
  <si>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</si>
  <si>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</si>
  <si>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</si>
  <si>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</si>
  <si>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</si>
  <si>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</si>
  <si>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</si>
  <si>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</si>
  <si>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</si>
  <si>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</si>
  <si>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</si>
  <si>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</si>
  <si>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</si>
  <si>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</si>
  <si>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</si>
  <si>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</si>
  <si>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</si>
  <si>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</si>
  <si>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</si>
  <si>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</si>
  <si>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</si>
  <si>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</si>
  <si>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</si>
  <si>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</si>
  <si>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</si>
  <si>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</si>
  <si>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</si>
  <si>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</si>
  <si>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</si>
  <si>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</si>
  <si>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</si>
  <si>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</si>
  <si>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</si>
  <si>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</si>
  <si>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</si>
  <si>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</si>
  <si>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</si>
  <si>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</si>
  <si>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</si>
  <si>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</si>
  <si>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</si>
  <si>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</si>
  <si>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</si>
  <si>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</si>
  <si>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</si>
  <si>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</si>
  <si>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</si>
  <si>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</si>
  <si>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</si>
  <si>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</si>
  <si>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</si>
  <si>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</si>
  <si>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</si>
  <si>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</si>
  <si>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</si>
  <si>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</si>
  <si>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</si>
  <si>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</si>
  <si>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</si>
  <si>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</si>
  <si>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</si>
  <si>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</si>
  <si>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</si>
  <si>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</si>
  <si>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</si>
  <si>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</si>
  <si>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</si>
  <si>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</si>
  <si>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</si>
  <si>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</si>
  <si>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</si>
  <si>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</si>
  <si>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</si>
  <si>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</si>
  <si>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</si>
  <si>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</si>
  <si>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</si>
  <si>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</si>
  <si>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</si>
  <si>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</si>
  <si>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</si>
  <si>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</si>
  <si>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</si>
  <si>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</si>
  <si>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</si>
  <si>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</si>
  <si>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</si>
  <si>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</si>
  <si>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</si>
  <si>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</si>
  <si>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</si>
  <si>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</si>
  <si>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</si>
  <si>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</si>
  <si>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</si>
  <si>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</si>
  <si>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</si>
  <si>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</si>
  <si>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</si>
  <si>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</si>
  <si>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</si>
  <si>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</si>
  <si>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</si>
  <si>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</si>
  <si>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</si>
  <si>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</si>
  <si>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</si>
  <si>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</si>
  <si>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</si>
  <si>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</si>
  <si>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</si>
  <si>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</si>
  <si>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</si>
  <si>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</si>
  <si>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</si>
  <si>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</si>
  <si>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</si>
  <si>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</si>
  <si>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</si>
  <si>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</si>
  <si>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</si>
  <si>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</si>
  <si>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</si>
  <si>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</si>
  <si>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</si>
  <si>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</si>
  <si>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</si>
  <si>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</si>
  <si>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</si>
  <si>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</si>
  <si>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</si>
  <si>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</si>
  <si>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</si>
  <si>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</si>
  <si>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</si>
  <si>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</si>
  <si>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</si>
  <si>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</si>
  <si>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</si>
  <si>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</si>
  <si>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</si>
  <si>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</si>
  <si>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</si>
  <si>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</si>
  <si>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</si>
  <si>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</si>
  <si>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</si>
  <si>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</si>
  <si>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</si>
  <si>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</si>
  <si>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</si>
  <si>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</si>
  <si>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</si>
  <si>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</si>
  <si>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</si>
  <si>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</si>
  <si>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</si>
  <si>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</si>
  <si>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</si>
  <si>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</si>
  <si>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</si>
  <si>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</si>
  <si>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</si>
  <si>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</si>
  <si>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</si>
  <si>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</si>
  <si>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</si>
  <si>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</si>
  <si>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</si>
  <si>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</si>
  <si>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</si>
  <si>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</si>
  <si>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</si>
  <si>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</si>
  <si>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</si>
  <si>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</si>
  <si>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</si>
  <si>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</si>
  <si>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</si>
  <si>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</si>
  <si>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</si>
  <si>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</si>
  <si>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</si>
  <si>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</si>
  <si>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</si>
  <si>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</si>
  <si>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</si>
  <si>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</si>
  <si>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</si>
  <si>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</si>
  <si>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</si>
  <si>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</si>
  <si>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</si>
  <si>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</si>
  <si>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</si>
  <si>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</si>
  <si>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</si>
  <si>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</si>
  <si>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</si>
  <si>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</si>
  <si>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</si>
  <si>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</si>
  <si>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</si>
  <si>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</si>
  <si>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</si>
  <si>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</si>
  <si>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</si>
  <si>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</si>
  <si>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</si>
  <si>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</si>
  <si>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</si>
  <si>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</si>
  <si>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</si>
  <si>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</si>
  <si>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</si>
  <si>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</si>
  <si>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</si>
  <si>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</si>
  <si>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</si>
  <si>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</si>
  <si>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</si>
  <si>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</si>
  <si>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</si>
  <si>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</si>
  <si>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</si>
  <si>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</si>
  <si>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</si>
  <si>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</si>
  <si>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</si>
  <si>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</si>
  <si>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</si>
  <si>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</si>
  <si>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</si>
  <si>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</si>
  <si>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</si>
  <si>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</si>
  <si>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</si>
  <si>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</si>
  <si>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</si>
  <si>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</si>
  <si>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</si>
  <si>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</si>
  <si>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</si>
  <si>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</si>
  <si>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</si>
  <si>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</si>
  <si>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</si>
  <si>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</si>
  <si>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</si>
  <si>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</si>
  <si>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</si>
  <si>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</si>
  <si>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</si>
  <si>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</si>
  <si>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</si>
  <si>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</si>
  <si>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</si>
  <si>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</si>
  <si>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</si>
  <si>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</si>
  <si>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</si>
  <si>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</si>
  <si>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</si>
  <si>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</si>
  <si>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</si>
  <si>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</si>
  <si>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</si>
  <si>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</si>
  <si>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</si>
  <si>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</si>
  <si>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</si>
  <si>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</si>
  <si>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</si>
  <si>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</si>
  <si>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</si>
  <si>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</si>
  <si>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</si>
  <si>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</si>
  <si>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</si>
  <si>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</si>
  <si>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</si>
  <si>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</si>
  <si>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</si>
  <si>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</si>
  <si>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</si>
  <si>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</si>
  <si>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</si>
  <si>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</si>
  <si>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</si>
  <si>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</si>
  <si>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</si>
  <si>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</si>
  <si>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</si>
  <si>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</si>
  <si>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</si>
  <si>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</si>
  <si>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</si>
  <si>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</si>
  <si>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</si>
  <si>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</si>
  <si>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</si>
  <si>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</si>
  <si>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</si>
  <si>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</si>
  <si>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</si>
  <si>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</si>
  <si>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</si>
  <si>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</si>
  <si>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</si>
  <si>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</si>
  <si>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</si>
  <si>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</si>
  <si>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</si>
  <si>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</si>
  <si>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</si>
  <si>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</si>
  <si>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</si>
  <si>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</si>
  <si>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</si>
  <si>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</si>
  <si>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</si>
  <si>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</si>
  <si>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</si>
  <si>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</si>
  <si>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</si>
  <si>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</si>
  <si>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</si>
  <si>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</si>
  <si>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</si>
  <si>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</si>
  <si>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</si>
  <si>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</si>
  <si>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</si>
  <si>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</si>
  <si>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</si>
  <si>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</si>
  <si>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</si>
  <si>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</si>
  <si>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</si>
  <si>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</si>
  <si>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</si>
  <si>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</si>
  <si>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</si>
  <si>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</si>
  <si>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</si>
  <si>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</si>
  <si>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</si>
  <si>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</si>
  <si>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</si>
  <si>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</si>
  <si>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</si>
  <si>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</si>
  <si>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</si>
  <si>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</si>
  <si>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</si>
  <si>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</si>
  <si>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</si>
  <si>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</si>
  <si>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</si>
  <si>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</si>
  <si>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</si>
  <si>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</si>
  <si>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</si>
  <si>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</si>
  <si>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</si>
  <si>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</si>
  <si>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</si>
  <si>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</si>
  <si>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</si>
  <si>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</si>
  <si>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</si>
  <si>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</si>
  <si>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</si>
  <si>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</si>
  <si>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</si>
  <si>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</si>
  <si>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</si>
  <si>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</si>
  <si>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</si>
  <si>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</si>
  <si>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</si>
  <si>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</si>
  <si>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</si>
  <si>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</si>
  <si>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</si>
  <si>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</si>
  <si>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</si>
  <si>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</si>
  <si>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</si>
  <si>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</si>
  <si>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</si>
  <si>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</si>
  <si>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</si>
  <si>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</si>
  <si>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</si>
  <si>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</si>
  <si>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</si>
  <si>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</si>
  <si>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</si>
  <si>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</si>
  <si>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</si>
  <si>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</si>
  <si>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</si>
  <si>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</si>
  <si>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</si>
  <si>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</si>
  <si>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</si>
  <si>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</si>
  <si>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</si>
  <si>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</si>
  <si>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</si>
  <si>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</si>
  <si>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</si>
  <si>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</si>
  <si>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</si>
  <si>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</si>
  <si>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</si>
  <si>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</si>
  <si>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</si>
  <si>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</si>
  <si>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</si>
  <si>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</si>
  <si>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</si>
  <si>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</si>
  <si>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</si>
  <si>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</si>
  <si>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</si>
  <si>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</si>
  <si>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</si>
  <si>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</si>
  <si>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</si>
  <si>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</si>
  <si>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</si>
  <si>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</si>
  <si>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</si>
  <si>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</si>
  <si>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</si>
  <si>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</si>
  <si>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</si>
  <si>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</si>
  <si>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</si>
  <si>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</si>
  <si>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</si>
  <si>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</si>
  <si>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</si>
  <si>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</si>
  <si>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</si>
  <si>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</si>
  <si>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</si>
  <si>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</si>
  <si>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</si>
  <si>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</si>
  <si>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</si>
  <si>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</si>
  <si>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</si>
  <si>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</si>
  <si>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</si>
  <si>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</si>
  <si>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</si>
  <si>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</si>
  <si>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</si>
  <si>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</si>
  <si>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</si>
  <si>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</si>
  <si>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</si>
  <si>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</si>
  <si>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</si>
  <si>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</si>
  <si>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</si>
  <si>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</si>
  <si>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</si>
  <si>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</si>
  <si>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</si>
  <si>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</si>
  <si>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</si>
  <si>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</si>
  <si>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</si>
  <si>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</si>
  <si>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</si>
  <si>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</si>
  <si>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</si>
  <si>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</si>
  <si>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</si>
  <si>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</si>
  <si>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</si>
  <si>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</si>
  <si>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</si>
  <si>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</si>
  <si>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</si>
  <si>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</si>
  <si>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</si>
  <si>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</si>
  <si>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</si>
  <si>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</si>
  <si>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</si>
  <si>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</si>
  <si>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</si>
  <si>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</si>
  <si>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</si>
  <si>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</si>
  <si>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</si>
  <si>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</si>
  <si>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</si>
  <si>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</si>
  <si>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</si>
  <si>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</si>
  <si>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</si>
  <si>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</si>
  <si>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</si>
  <si>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</si>
  <si>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</si>
  <si>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</si>
  <si>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</si>
  <si>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</si>
  <si>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</si>
  <si>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</si>
  <si>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</si>
  <si>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</si>
  <si>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</si>
  <si>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</si>
  <si>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</si>
  <si>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</si>
  <si>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</si>
  <si>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</si>
  <si>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</si>
  <si>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</si>
  <si>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</si>
  <si>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</si>
  <si>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</si>
  <si>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</si>
  <si>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</si>
  <si>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</si>
  <si>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</si>
  <si>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</si>
  <si>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</si>
  <si>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</si>
  <si>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</si>
  <si>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</si>
  <si>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</si>
  <si>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</si>
  <si>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</si>
  <si>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</si>
  <si>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</si>
  <si>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</si>
  <si>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</si>
  <si>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</si>
  <si>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</si>
  <si>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</si>
  <si>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</si>
  <si>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</si>
  <si>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</si>
  <si>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</si>
  <si>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</si>
  <si>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</si>
  <si>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</si>
  <si>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</si>
  <si>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</si>
  <si>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</si>
  <si>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</si>
  <si>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</si>
  <si>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</si>
  <si>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</si>
  <si>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</si>
  <si>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</si>
  <si>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</si>
  <si>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</si>
  <si>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</si>
  <si>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</si>
  <si>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</si>
  <si>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</si>
  <si>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</si>
  <si>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</si>
  <si>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</si>
  <si>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</si>
  <si>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</si>
  <si>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</si>
  <si>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</si>
  <si>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</si>
  <si>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</si>
  <si>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</si>
  <si>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</si>
  <si>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</si>
  <si>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</si>
  <si>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</si>
  <si>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</si>
  <si>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</si>
  <si>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</si>
  <si>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</si>
  <si>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</si>
  <si>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</si>
  <si>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</si>
  <si>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</si>
  <si>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</si>
  <si>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</si>
  <si>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</si>
  <si>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</si>
  <si>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</si>
  <si>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</si>
  <si>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</si>
  <si>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</si>
  <si>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</si>
  <si>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</si>
  <si>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</si>
  <si>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</si>
  <si>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</si>
  <si>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</si>
  <si>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</si>
  <si>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</si>
  <si>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</si>
  <si>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</si>
  <si>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</si>
  <si>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</si>
  <si>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</si>
  <si>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</si>
  <si>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</si>
  <si>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</si>
  <si>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</si>
  <si>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</si>
  <si>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</si>
  <si>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</si>
  <si>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</si>
  <si>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</si>
  <si>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</si>
  <si>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</si>
  <si>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</si>
  <si>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</si>
  <si>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</si>
  <si>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</si>
  <si>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</si>
  <si>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</si>
  <si>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</si>
  <si>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</si>
  <si>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</si>
  <si>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</si>
  <si>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</si>
  <si>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</si>
  <si>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</si>
  <si>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</si>
  <si>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</si>
  <si>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</si>
  <si>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</si>
  <si>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</si>
  <si>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</si>
  <si>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</si>
  <si>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</si>
  <si>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</si>
  <si>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</si>
  <si>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</si>
  <si>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</si>
  <si>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</si>
  <si>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</si>
  <si>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</si>
  <si>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</si>
  <si>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</si>
  <si>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</si>
  <si>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</si>
  <si>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</si>
  <si>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</si>
  <si>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</si>
  <si>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</si>
  <si>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</si>
  <si>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</si>
  <si>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</si>
  <si>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</si>
  <si>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</si>
  <si>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</si>
  <si>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</si>
  <si>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</si>
  <si>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</si>
  <si>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</si>
  <si>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</si>
  <si>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</si>
  <si>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</si>
  <si>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</si>
  <si>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</si>
  <si>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</si>
  <si>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</si>
  <si>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</si>
  <si>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</si>
  <si>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</si>
  <si>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</si>
  <si>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</si>
  <si>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</si>
  <si>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</si>
  <si>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</si>
  <si>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</si>
  <si>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</si>
  <si>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</si>
  <si>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</si>
  <si>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</si>
  <si>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</si>
  <si>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</si>
  <si>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</si>
  <si>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</si>
  <si>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</si>
  <si>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</si>
  <si>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</si>
  <si>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</si>
  <si>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</si>
  <si>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</si>
  <si>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</si>
  <si>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</si>
  <si>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</si>
  <si>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</si>
  <si>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</si>
  <si>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</si>
  <si>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</si>
  <si>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</si>
  <si>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</si>
  <si>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</si>
  <si>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</si>
  <si>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</si>
  <si>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</si>
  <si>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</si>
  <si>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</si>
  <si>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</si>
  <si>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</si>
  <si>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</si>
  <si>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</si>
  <si>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</si>
  <si>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</si>
  <si>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</si>
  <si>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</si>
  <si>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</si>
  <si>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</si>
  <si>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</si>
  <si>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</si>
  <si>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</si>
  <si>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</si>
  <si>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</si>
  <si>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</si>
  <si>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</si>
  <si>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</si>
  <si>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</si>
  <si>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</si>
  <si>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</si>
  <si>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</si>
  <si>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</si>
  <si>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</si>
  <si>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</si>
  <si>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</si>
  <si>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</si>
  <si>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</si>
  <si>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</si>
  <si>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</si>
  <si>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</si>
  <si>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</si>
  <si>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</si>
  <si>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</si>
  <si>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</si>
  <si>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</si>
  <si>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</si>
  <si>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</si>
  <si>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</si>
  <si>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</si>
  <si>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</si>
  <si>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</si>
  <si>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</si>
  <si>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</si>
  <si>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</si>
  <si>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</si>
  <si>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</si>
  <si>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</si>
  <si>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</si>
  <si>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</si>
  <si>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</si>
  <si>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</si>
  <si>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</si>
  <si>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</si>
  <si>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</si>
  <si>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</si>
  <si>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</si>
  <si>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</si>
  <si>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</si>
  <si>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</si>
  <si>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</si>
  <si>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</si>
  <si>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</si>
  <si>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</si>
  <si>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</si>
  <si>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</si>
  <si>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</si>
  <si>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</si>
  <si>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</si>
  <si>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</si>
  <si>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</si>
  <si>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</si>
  <si>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</si>
  <si>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</si>
  <si>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</si>
  <si>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</si>
  <si>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</si>
  <si>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</si>
  <si>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</si>
  <si>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</si>
  <si>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</si>
  <si>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</si>
  <si>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</si>
  <si>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</si>
  <si>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</si>
  <si>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</si>
  <si>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</si>
  <si>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</si>
  <si>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</si>
  <si>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</si>
  <si>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</si>
  <si>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</si>
  <si>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</si>
  <si>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</si>
  <si>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</si>
  <si>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</si>
  <si>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</si>
  <si>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</si>
  <si>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</si>
  <si>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</si>
  <si>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</si>
  <si>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</si>
  <si>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</si>
  <si>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</si>
  <si>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</si>
  <si>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</si>
  <si>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</si>
  <si>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</si>
  <si>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</si>
  <si>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</si>
  <si>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</si>
  <si>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</si>
  <si>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</si>
  <si>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</si>
  <si>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</si>
  <si>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</si>
  <si>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</si>
  <si>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</si>
  <si>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</si>
  <si>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</si>
  <si>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</si>
  <si>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</si>
  <si>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</si>
  <si>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</si>
  <si>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</si>
  <si>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</si>
  <si>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</si>
  <si>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</si>
  <si>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</si>
  <si>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</si>
  <si>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</si>
  <si>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</si>
  <si>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</si>
  <si>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</si>
  <si>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</si>
  <si>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</si>
  <si>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</si>
  <si>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</si>
  <si>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</si>
  <si>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</si>
  <si>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</si>
  <si>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</si>
  <si>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</si>
  <si>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</si>
  <si>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</si>
  <si>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</si>
  <si>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</si>
  <si>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</si>
  <si>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</si>
  <si>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</si>
  <si>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</si>
  <si>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</si>
  <si>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</si>
  <si>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</si>
  <si>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</si>
  <si>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</si>
  <si>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</si>
  <si>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</si>
  <si>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</si>
  <si>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</si>
  <si>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</si>
  <si>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</si>
  <si>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</si>
  <si>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</si>
  <si>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</si>
  <si>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</si>
  <si>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</si>
  <si>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</si>
  <si>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</si>
  <si>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</si>
  <si>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</si>
  <si>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</si>
  <si>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</si>
  <si>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</si>
  <si>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</si>
  <si>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</si>
  <si>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</si>
  <si>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</si>
  <si>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</si>
  <si>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</si>
  <si>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</si>
  <si>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</si>
  <si>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</si>
  <si>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</si>
  <si>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</si>
  <si>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</si>
  <si>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</si>
  <si>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</si>
  <si>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</si>
  <si>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</si>
  <si>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</si>
  <si>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</si>
  <si>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</si>
  <si>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</si>
  <si>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</si>
  <si>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</si>
  <si>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</si>
  <si>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</si>
  <si>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</si>
  <si>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</si>
  <si>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</si>
  <si>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</si>
  <si>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</si>
  <si>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</si>
  <si>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</si>
  <si>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</si>
  <si>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</si>
  <si>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</si>
  <si>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</si>
  <si>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</si>
  <si>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</si>
  <si>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</si>
  <si>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</si>
  <si>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</si>
  <si>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</si>
  <si>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</si>
  <si>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</si>
  <si>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</si>
  <si>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</si>
  <si>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</si>
  <si>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</si>
  <si>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</si>
  <si>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</si>
  <si>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</si>
  <si>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</si>
  <si>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</si>
  <si>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</si>
  <si>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</si>
  <si>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</si>
  <si>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</si>
  <si>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</si>
  <si>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</si>
  <si>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</si>
  <si>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</si>
  <si>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</si>
  <si>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</si>
  <si>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</si>
  <si>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</si>
  <si>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</si>
  <si>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</si>
  <si>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</si>
  <si>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</si>
  <si>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</si>
  <si>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</si>
  <si>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</si>
  <si>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</si>
  <si>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</si>
  <si>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</si>
  <si>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</si>
  <si>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</si>
  <si>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</si>
  <si>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</si>
  <si>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</si>
  <si>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</si>
  <si>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</si>
  <si>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</si>
  <si>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</si>
  <si>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</si>
  <si>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</si>
  <si>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</si>
  <si>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</si>
  <si>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</si>
  <si>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</si>
  <si>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</si>
  <si>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</si>
  <si>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</si>
  <si>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</si>
  <si>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</si>
  <si>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</si>
  <si>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</si>
  <si>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</si>
  <si>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</si>
  <si>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</si>
  <si>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</si>
  <si>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</si>
  <si>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</si>
  <si>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</si>
  <si>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</si>
  <si>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</si>
  <si>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</si>
  <si>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</si>
  <si>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</si>
  <si>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</si>
  <si>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</si>
  <si>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</si>
  <si>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</si>
  <si>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</si>
  <si>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</si>
  <si>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</si>
  <si>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</si>
  <si>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</si>
  <si>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</si>
  <si>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</si>
  <si>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</si>
  <si>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</si>
  <si>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</si>
  <si>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</si>
  <si>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</si>
  <si>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</si>
  <si>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</si>
  <si>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</si>
  <si>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</si>
  <si>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</si>
  <si>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</si>
  <si>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</si>
  <si>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</si>
  <si>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</si>
  <si>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</si>
  <si>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</si>
  <si>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</si>
  <si>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</si>
  <si>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</si>
  <si>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</si>
  <si>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</si>
  <si>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</si>
  <si>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</si>
  <si>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</si>
  <si>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</si>
  <si>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</si>
  <si>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</si>
  <si>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</si>
  <si>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</si>
  <si>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</si>
  <si>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</si>
  <si>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</si>
  <si>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</si>
  <si>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</si>
  <si>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</si>
  <si>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</si>
  <si>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</si>
  <si>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</si>
  <si>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</si>
  <si>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</si>
  <si>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</si>
  <si>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</si>
  <si>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</si>
  <si>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</si>
  <si>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</si>
  <si>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</si>
  <si>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</si>
  <si>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</si>
  <si>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</si>
  <si>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</si>
  <si>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</si>
  <si>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</si>
  <si>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</si>
  <si>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</si>
  <si>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</si>
  <si>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</si>
  <si>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</si>
  <si>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</si>
  <si>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</si>
  <si>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</si>
  <si>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</si>
  <si>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</si>
  <si>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</si>
  <si>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</si>
  <si>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</si>
  <si>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</si>
  <si>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</si>
  <si>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</si>
  <si>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</si>
  <si>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</si>
  <si>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</si>
  <si>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</si>
  <si>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</si>
  <si>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</si>
  <si>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</si>
  <si>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</si>
  <si>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</si>
  <si>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</si>
  <si>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</si>
  <si>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</si>
  <si>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</si>
  <si>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</si>
  <si>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</si>
  <si>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</si>
  <si>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</si>
  <si>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</si>
  <si>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</si>
  <si>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</si>
  <si>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</si>
  <si>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</si>
  <si>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</si>
  <si>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</si>
  <si>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</si>
  <si>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</si>
  <si>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</si>
  <si>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</si>
  <si>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</si>
  <si>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</si>
  <si>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</si>
  <si>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</si>
  <si>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</si>
  <si>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</si>
  <si>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</si>
  <si>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</si>
  <si>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</si>
  <si>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</si>
  <si>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</si>
  <si>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</si>
  <si>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</si>
  <si>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</si>
  <si>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</si>
  <si>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</si>
  <si>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</si>
  <si>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</si>
  <si>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</si>
  <si>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</si>
  <si>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</si>
  <si>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</si>
  <si>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</si>
  <si>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</si>
  <si>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</si>
  <si>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</si>
  <si>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</si>
  <si>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</si>
  <si>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</si>
  <si>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</si>
  <si>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</si>
  <si>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</si>
  <si>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</si>
  <si>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</si>
  <si>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</si>
  <si>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</si>
  <si>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</si>
  <si>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</si>
  <si>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</si>
  <si>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</si>
  <si>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</si>
  <si>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</si>
  <si>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</si>
  <si>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</si>
  <si>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</si>
  <si>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</si>
  <si>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</si>
  <si>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</si>
  <si>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</si>
  <si>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</si>
  <si>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</si>
  <si>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</si>
  <si>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</si>
  <si>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</si>
  <si>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</si>
  <si>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</si>
  <si>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</si>
  <si>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</si>
  <si>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</si>
  <si>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</si>
  <si>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</si>
  <si>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</si>
  <si>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</si>
  <si>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</si>
  <si>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</si>
  <si>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</si>
  <si>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</si>
  <si>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</si>
  <si>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</si>
  <si>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</si>
  <si>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</si>
  <si>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</si>
  <si>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</si>
  <si>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</si>
  <si>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</si>
  <si>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</si>
  <si>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</si>
  <si>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</si>
  <si>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</si>
  <si>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</si>
  <si>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</si>
  <si>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</si>
  <si>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</si>
  <si>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</si>
  <si>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</si>
  <si>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</si>
  <si>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</si>
  <si>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</si>
  <si>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</si>
  <si>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</si>
  <si>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</si>
  <si>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</si>
  <si>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</si>
  <si>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</si>
  <si>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</si>
  <si>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</si>
  <si>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</si>
  <si>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</si>
  <si>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</si>
  <si>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</si>
  <si>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</si>
  <si>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</si>
  <si>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</si>
  <si>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</si>
  <si>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</si>
  <si>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</si>
  <si>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</si>
  <si>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</si>
  <si>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</si>
  <si>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</si>
  <si>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</si>
  <si>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</si>
  <si>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</si>
  <si>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</si>
  <si>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</si>
  <si>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</si>
  <si>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</si>
  <si>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</si>
  <si>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</si>
  <si>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</si>
  <si>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</si>
  <si>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</si>
  <si>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</si>
  <si>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</si>
  <si>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</si>
  <si>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</si>
  <si>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</si>
  <si>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</si>
  <si>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</si>
  <si>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</si>
  <si>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</si>
  <si>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</si>
  <si>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</si>
  <si>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</si>
  <si>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</si>
  <si>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</si>
  <si>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</si>
  <si>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</si>
  <si>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</si>
  <si>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</si>
  <si>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</si>
  <si>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</si>
  <si>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</si>
  <si>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</si>
  <si>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</si>
  <si>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</si>
  <si>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</si>
  <si>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</si>
  <si>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</si>
  <si>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</si>
  <si>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</si>
  <si>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</si>
  <si>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</si>
  <si>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</si>
  <si>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</si>
  <si>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</si>
  <si>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</si>
  <si>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</si>
  <si>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</si>
  <si>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</si>
  <si>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</si>
  <si>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</si>
  <si>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</si>
  <si>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</si>
  <si>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</si>
  <si>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</si>
  <si>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</si>
  <si>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</si>
  <si>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</si>
  <si>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</si>
  <si>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</si>
  <si>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</si>
  <si>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</si>
  <si>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</si>
  <si>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</si>
  <si>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</si>
  <si>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</si>
  <si>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</si>
  <si>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</si>
  <si>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</si>
  <si>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</si>
  <si>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</si>
  <si>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</si>
  <si>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</si>
  <si>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</si>
  <si>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</si>
  <si>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</si>
  <si>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</si>
  <si>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</si>
  <si>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</si>
  <si>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</si>
  <si>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</si>
  <si>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</si>
  <si>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</si>
  <si>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</si>
  <si>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</si>
  <si>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</si>
  <si>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</si>
  <si>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</si>
  <si>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</si>
  <si>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</si>
  <si>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</si>
  <si>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</si>
  <si>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</si>
  <si>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</si>
  <si>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</si>
  <si>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</si>
  <si>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</si>
  <si>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</si>
  <si>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</si>
  <si>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</si>
  <si>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</si>
  <si>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</si>
  <si>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</si>
  <si>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</si>
  <si>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</si>
  <si>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</si>
  <si>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</si>
  <si>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</si>
  <si>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</si>
  <si>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</si>
  <si>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</si>
  <si>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</si>
  <si>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</si>
  <si>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</si>
  <si>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</si>
  <si>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</si>
  <si>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</si>
  <si>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</si>
  <si>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</si>
  <si>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</si>
  <si>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</si>
  <si>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</si>
  <si>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</si>
  <si>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</si>
  <si>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</si>
  <si>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</si>
  <si>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</si>
  <si>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</si>
  <si>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</si>
  <si>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</si>
  <si>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</si>
  <si>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</si>
  <si>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</si>
  <si>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</si>
  <si>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</si>
  <si>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</si>
  <si>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</si>
  <si>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</si>
  <si>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</si>
  <si>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</si>
  <si>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</si>
  <si>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</si>
  <si>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</si>
  <si>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</si>
  <si>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</si>
  <si>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</si>
  <si>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</si>
  <si>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</si>
  <si>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</si>
  <si>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</si>
  <si>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</si>
  <si>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</si>
  <si>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</si>
  <si>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</si>
  <si>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</si>
  <si>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</si>
  <si>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</si>
  <si>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</si>
  <si>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</si>
  <si>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</si>
  <si>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</si>
  <si>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</si>
  <si>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</si>
  <si>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</si>
  <si>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</si>
  <si>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</si>
  <si>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</si>
  <si>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</si>
  <si>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</si>
  <si>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</si>
  <si>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</si>
  <si>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</si>
  <si>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</si>
  <si>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</si>
  <si>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</si>
  <si>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</si>
  <si>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</si>
  <si>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</si>
  <si>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</si>
  <si>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</si>
  <si>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</si>
  <si>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</si>
  <si>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</si>
  <si>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</si>
  <si>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</si>
  <si>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</si>
  <si>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</si>
  <si>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</si>
  <si>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</si>
  <si>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</si>
  <si>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</si>
  <si>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</si>
  <si>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</si>
  <si>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</si>
  <si>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</si>
  <si>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</si>
  <si>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</si>
  <si>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</si>
  <si>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</si>
  <si>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</si>
  <si>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</si>
  <si>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</si>
  <si>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</si>
  <si>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</si>
  <si>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</si>
  <si>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</si>
  <si>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</si>
  <si>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</si>
  <si>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</si>
  <si>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</si>
  <si>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</si>
  <si>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</si>
  <si>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</si>
  <si>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</si>
  <si>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</si>
  <si>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</si>
  <si>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</si>
  <si>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</si>
  <si>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</si>
  <si>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</si>
  <si>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</si>
  <si>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</si>
  <si>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</si>
  <si>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</si>
  <si>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</si>
  <si>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</si>
  <si>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</si>
  <si>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</si>
  <si>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</si>
  <si>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</si>
  <si>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</si>
  <si>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</si>
  <si>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</si>
  <si>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</si>
  <si>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</si>
  <si>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</si>
  <si>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</si>
  <si>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</si>
  <si>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</si>
  <si>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</si>
  <si>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</si>
  <si>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</si>
  <si>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</si>
  <si>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</si>
  <si>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</si>
  <si>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</si>
  <si>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</si>
  <si>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</si>
  <si>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</si>
  <si>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</si>
  <si>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</si>
  <si>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</si>
  <si>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</si>
  <si>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</si>
  <si>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</si>
  <si>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</si>
  <si>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</si>
  <si>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</si>
  <si>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</si>
  <si>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</si>
  <si>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</si>
  <si>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</si>
  <si>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</si>
  <si>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</si>
  <si>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</si>
  <si>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</si>
  <si>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</si>
  <si>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</si>
  <si>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</si>
  <si>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</si>
  <si>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</si>
  <si>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</si>
  <si>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</si>
  <si>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</si>
  <si>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</si>
  <si>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</si>
  <si>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</si>
  <si>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</si>
  <si>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</si>
  <si>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</si>
  <si>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</si>
  <si>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</si>
  <si>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</si>
  <si>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</si>
  <si>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</si>
  <si>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</si>
  <si>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</si>
  <si>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</si>
  <si>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</si>
  <si>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</si>
  <si>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</si>
  <si>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</si>
  <si>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</si>
  <si>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</si>
  <si>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</si>
  <si>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</si>
  <si>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</si>
  <si>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</si>
  <si>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</si>
  <si>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</si>
  <si>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</si>
  <si>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</si>
  <si>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</si>
  <si>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</si>
  <si>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</si>
  <si>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</si>
  <si>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</si>
  <si>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</si>
  <si>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</si>
  <si>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</si>
  <si>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</si>
  <si>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</si>
  <si>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</si>
  <si>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</si>
  <si>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</si>
  <si>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</si>
  <si>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</si>
  <si>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</si>
  <si>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</si>
  <si>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</si>
  <si>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</si>
  <si>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</si>
  <si>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</si>
  <si>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</si>
  <si>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</si>
  <si>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</si>
  <si>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</si>
  <si>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</si>
  <si>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</si>
  <si>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</si>
  <si>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</si>
  <si>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</si>
  <si>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</si>
  <si>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</si>
  <si>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</si>
  <si>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</si>
  <si>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</si>
  <si>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</si>
  <si>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</si>
  <si>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</si>
  <si>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</si>
  <si>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</si>
  <si>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</si>
  <si>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</si>
  <si>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</si>
  <si>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</si>
  <si>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</si>
  <si>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</si>
  <si>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</si>
  <si>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</si>
  <si>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</si>
  <si>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</si>
  <si>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</si>
  <si>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</si>
  <si>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</si>
  <si>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</si>
  <si>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</si>
  <si>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</si>
  <si>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</si>
  <si>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</si>
  <si>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</si>
  <si>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</si>
  <si>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</si>
  <si>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</si>
  <si>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</si>
  <si>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</si>
  <si>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</si>
  <si>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</si>
  <si>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</si>
  <si>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</si>
  <si>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</si>
  <si>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</si>
  <si>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</si>
  <si>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</si>
  <si>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</si>
  <si>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</si>
  <si>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</si>
  <si>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</si>
  <si>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</si>
  <si>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</si>
  <si>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</si>
  <si>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</si>
  <si>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</si>
  <si>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</si>
  <si>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</si>
  <si>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</si>
  <si>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</si>
  <si>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</si>
  <si>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</si>
  <si>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</si>
  <si>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</si>
  <si>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</si>
  <si>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</si>
  <si>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</si>
  <si>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</si>
  <si>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</si>
  <si>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</si>
  <si>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</si>
  <si>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</si>
  <si>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</si>
  <si>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</si>
  <si>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</si>
  <si>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</si>
  <si>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</si>
  <si>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</si>
  <si>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</si>
  <si>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</si>
  <si>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</si>
  <si>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</si>
  <si>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</si>
  <si>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</si>
  <si>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</si>
  <si>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</si>
  <si>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</si>
  <si>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</si>
  <si>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</si>
  <si>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</si>
  <si>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</si>
  <si>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</si>
  <si>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</si>
  <si>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</si>
  <si>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</si>
  <si>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</si>
  <si>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</si>
  <si>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</si>
  <si>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</si>
  <si>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</si>
  <si>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</si>
  <si>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</si>
  <si>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</si>
  <si>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</si>
  <si>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</si>
  <si>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</si>
  <si>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</si>
  <si>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</si>
  <si>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</si>
  <si>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</si>
  <si>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</si>
  <si>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</si>
  <si>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</si>
  <si>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</si>
  <si>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</si>
  <si>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</si>
  <si>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</si>
  <si>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</si>
  <si>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</si>
  <si>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</si>
  <si>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</si>
  <si>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</si>
  <si>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</si>
  <si>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</si>
  <si>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</si>
  <si>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</si>
  <si>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</si>
  <si>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</si>
  <si>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</si>
  <si>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</si>
  <si>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</si>
  <si>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</si>
  <si>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</si>
  <si>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</si>
  <si>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</si>
  <si>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</si>
  <si>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</si>
  <si>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</si>
  <si>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</si>
  <si>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</si>
  <si>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</si>
  <si>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</si>
  <si>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</si>
  <si>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</si>
  <si>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</si>
  <si>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</si>
  <si>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</si>
  <si>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</si>
  <si>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</si>
  <si>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</si>
  <si>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</si>
  <si>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</si>
  <si>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</si>
  <si>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</si>
  <si>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</si>
  <si>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</si>
  <si>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</si>
  <si>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</si>
  <si>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</si>
  <si>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</si>
  <si>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</si>
  <si>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</si>
  <si>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</si>
  <si>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</si>
  <si>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</si>
  <si>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</si>
  <si>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</si>
  <si>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</si>
  <si>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</si>
  <si>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</si>
  <si>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</si>
  <si>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</si>
  <si>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</si>
  <si>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</si>
  <si>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</si>
  <si>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</si>
  <si>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</si>
  <si>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</si>
  <si>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</si>
  <si>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</si>
  <si>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</si>
  <si>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</si>
  <si>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</si>
  <si>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</si>
  <si>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</si>
  <si>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</si>
  <si>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</si>
  <si>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</si>
  <si>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</si>
  <si>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</si>
  <si>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</si>
  <si>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</si>
  <si>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</si>
  <si>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</si>
  <si>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</si>
  <si>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</si>
  <si>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</si>
  <si>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</si>
  <si>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</si>
  <si>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</si>
  <si>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</si>
  <si>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</si>
  <si>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</si>
  <si>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</si>
  <si>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</si>
  <si>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</si>
  <si>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</si>
  <si>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</si>
  <si>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</si>
  <si>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</si>
  <si>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</si>
  <si>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</si>
  <si>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</si>
  <si>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</si>
  <si>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</si>
  <si>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</si>
  <si>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</si>
  <si>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</si>
  <si>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</si>
  <si>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</si>
  <si>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</si>
  <si>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</si>
  <si>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</si>
  <si>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</si>
  <si>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</si>
  <si>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</si>
  <si>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</si>
  <si>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</si>
  <si>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</si>
  <si>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</si>
  <si>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</si>
  <si>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</si>
  <si>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</si>
  <si>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</si>
  <si>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</si>
  <si>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</si>
  <si>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</si>
  <si>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</si>
  <si>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</si>
  <si>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</si>
  <si>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</si>
  <si>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</si>
  <si>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</si>
  <si>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</si>
  <si>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</si>
  <si>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</si>
  <si>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</si>
  <si>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</si>
  <si>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</si>
  <si>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</si>
  <si>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</si>
  <si>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</si>
  <si>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</si>
  <si>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</si>
  <si>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</si>
  <si>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</si>
  <si>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</si>
  <si>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</si>
  <si>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</si>
  <si>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</si>
  <si>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</si>
  <si>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</si>
  <si>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</si>
  <si>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</si>
  <si>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</si>
  <si>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</si>
  <si>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</si>
  <si>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</si>
  <si>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</si>
  <si>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</si>
  <si>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</si>
  <si>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</si>
  <si>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</si>
  <si>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</si>
  <si>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</si>
  <si>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</si>
  <si>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</si>
  <si>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</si>
  <si>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</si>
  <si>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</si>
  <si>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</si>
  <si>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</si>
  <si>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</si>
  <si>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</si>
  <si>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</si>
  <si>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</si>
  <si>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</si>
  <si>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</si>
  <si>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</si>
  <si>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</si>
  <si>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</si>
  <si>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</si>
  <si>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</si>
  <si>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</si>
  <si>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</si>
  <si>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</si>
  <si>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</si>
  <si>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</si>
  <si>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</si>
  <si>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</si>
  <si>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</si>
  <si>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</si>
  <si>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</si>
  <si>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</si>
  <si>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</si>
  <si>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</si>
  <si>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</si>
  <si>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</si>
  <si>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</si>
  <si>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</si>
  <si>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</si>
  <si>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</si>
  <si>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</si>
  <si>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</si>
  <si>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</si>
  <si>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</si>
  <si>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</si>
  <si>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</si>
  <si>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</si>
  <si>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</si>
  <si>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</si>
  <si>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</si>
  <si>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</si>
  <si>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</si>
  <si>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</si>
  <si>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</si>
  <si>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</si>
  <si>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</si>
  <si>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</si>
  <si>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</si>
  <si>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</si>
  <si>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</si>
  <si>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</si>
  <si>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</si>
  <si>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</si>
  <si>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</si>
  <si>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</si>
  <si>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</si>
  <si>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</si>
  <si>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</si>
  <si>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</si>
  <si>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</si>
  <si>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</si>
  <si>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</si>
  <si>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</si>
  <si>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</si>
  <si>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</si>
  <si>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</si>
  <si>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</si>
  <si>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</si>
  <si>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</si>
  <si>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</si>
  <si>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</si>
  <si>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</si>
  <si>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</si>
  <si>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</si>
  <si>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</si>
  <si>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</si>
  <si>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</si>
  <si>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</si>
  <si>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</si>
  <si>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</si>
  <si>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</si>
  <si>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</si>
  <si>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</si>
  <si>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</si>
  <si>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</si>
  <si>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</si>
  <si>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</si>
  <si>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</si>
  <si>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</si>
  <si>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</si>
  <si>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</si>
  <si>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</si>
  <si>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</si>
  <si>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</si>
  <si>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</si>
  <si>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</si>
  <si>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</si>
  <si>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</si>
  <si>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</si>
  <si>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</si>
  <si>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</si>
  <si>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</si>
  <si>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</si>
  <si>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</si>
  <si>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</si>
  <si>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</si>
  <si>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</si>
  <si>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</si>
  <si>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</si>
  <si>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</si>
  <si>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</si>
  <si>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</si>
  <si>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</si>
  <si>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</si>
  <si>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</si>
  <si>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</si>
  <si>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</si>
  <si>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</si>
  <si>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</si>
  <si>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</si>
  <si>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</si>
  <si>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</si>
  <si>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</si>
  <si>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</si>
  <si>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</si>
  <si>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</si>
  <si>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</si>
  <si>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</si>
  <si>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</si>
  <si>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</si>
  <si>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</si>
  <si>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</si>
  <si>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</si>
  <si>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</si>
  <si>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</si>
  <si>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</si>
  <si>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</si>
  <si>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</si>
  <si>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</si>
  <si>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</si>
  <si>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</si>
  <si>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</si>
  <si>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</si>
  <si>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</si>
  <si>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</si>
  <si>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</si>
  <si>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</si>
  <si>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</si>
  <si>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</si>
  <si>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</si>
  <si>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</si>
  <si>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</si>
  <si>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</si>
  <si>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</si>
  <si>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</si>
  <si>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</si>
  <si>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</si>
  <si>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</si>
  <si>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</si>
  <si>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</si>
  <si>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</si>
  <si>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</si>
  <si>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</si>
  <si>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</si>
  <si>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</si>
  <si>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</si>
  <si>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</si>
  <si>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</si>
  <si>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</si>
  <si>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</si>
  <si>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</si>
  <si>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</si>
  <si>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</si>
  <si>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</si>
  <si>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</si>
  <si>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</si>
  <si>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</si>
  <si>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</si>
  <si>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</si>
  <si>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</si>
  <si>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</si>
  <si>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</si>
  <si>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</si>
  <si>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</si>
  <si>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</si>
  <si>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</si>
  <si>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</si>
  <si>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</si>
  <si>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</si>
  <si>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</si>
  <si>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</si>
  <si>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</si>
  <si>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</si>
  <si>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</si>
  <si>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</si>
  <si>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</si>
  <si>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</si>
  <si>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</si>
  <si>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</si>
  <si>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</si>
  <si>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</si>
  <si>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</si>
  <si>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</si>
  <si>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</si>
  <si>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</si>
  <si>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</si>
  <si>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</si>
  <si>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</si>
  <si>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</si>
  <si>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</si>
  <si>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</si>
  <si>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</si>
  <si>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</si>
  <si>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</si>
  <si>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</si>
  <si>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</si>
  <si>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</si>
  <si>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</si>
  <si>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</si>
  <si>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</si>
  <si>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</si>
  <si>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</si>
  <si>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</si>
  <si>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</si>
  <si>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</si>
  <si>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</si>
  <si>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</si>
  <si>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</si>
  <si>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</si>
  <si>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</si>
  <si>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</si>
  <si>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</si>
  <si>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</si>
  <si>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</si>
  <si>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</si>
  <si>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</si>
  <si>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</si>
  <si>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</si>
  <si>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</si>
  <si>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</si>
  <si>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</si>
  <si>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</si>
  <si>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</si>
  <si>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</si>
  <si>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</si>
  <si>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</si>
  <si>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</si>
  <si>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</si>
  <si>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</si>
  <si>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</si>
  <si>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</si>
  <si>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</si>
  <si>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</si>
  <si>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</si>
  <si>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</si>
  <si>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</si>
  <si>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</si>
  <si>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</si>
  <si>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</si>
  <si>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</si>
  <si>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</si>
  <si>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</si>
  <si>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</si>
  <si>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</si>
  <si>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</si>
  <si>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</si>
  <si>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</si>
  <si>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</si>
  <si>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</si>
  <si>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</si>
  <si>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</si>
  <si>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</si>
  <si>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</si>
  <si>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</si>
  <si>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</si>
  <si>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</si>
  <si>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</si>
  <si>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</si>
  <si>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</si>
  <si>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</si>
  <si>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</si>
  <si>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</si>
  <si>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</si>
  <si>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</si>
  <si>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</si>
  <si>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</si>
  <si>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</si>
  <si>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</si>
  <si>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</si>
  <si>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</si>
  <si>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</si>
  <si>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</si>
  <si>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</si>
  <si>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</si>
  <si>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</si>
  <si>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</si>
  <si>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</si>
  <si>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</si>
  <si>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</si>
  <si>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</si>
  <si>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</si>
  <si>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</si>
  <si>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</si>
  <si>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</si>
  <si>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</si>
  <si>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</si>
  <si>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</si>
  <si>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</si>
  <si>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</si>
  <si>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</si>
  <si>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</si>
  <si>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</si>
  <si>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</si>
  <si>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</si>
  <si>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</si>
  <si>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</si>
  <si>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</si>
  <si>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</si>
  <si>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</si>
  <si>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</si>
  <si>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</si>
  <si>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</si>
  <si>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</si>
  <si>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</si>
  <si>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</si>
  <si>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</si>
  <si>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</si>
  <si>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</si>
  <si>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</si>
  <si>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</si>
  <si>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</si>
  <si>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</si>
  <si>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</si>
  <si>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</si>
  <si>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</si>
  <si>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</si>
  <si>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</si>
  <si>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</si>
  <si>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</si>
  <si>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</si>
  <si>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</si>
  <si>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</si>
  <si>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</si>
  <si>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</si>
  <si>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</si>
  <si>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</si>
  <si>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</si>
  <si>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</si>
  <si>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</si>
  <si>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</si>
  <si>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</si>
  <si>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</si>
  <si>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</si>
  <si>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</si>
  <si>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</si>
  <si>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</si>
  <si>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</si>
  <si>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</si>
  <si>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</si>
  <si>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</si>
  <si>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</si>
  <si>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</si>
  <si>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</si>
  <si>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</si>
  <si>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</si>
  <si>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</si>
  <si>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</si>
  <si>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</si>
  <si>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</si>
  <si>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</si>
  <si>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</si>
  <si>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</si>
  <si>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</si>
  <si>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</si>
  <si>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</si>
  <si>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</si>
  <si>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</si>
  <si>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</si>
  <si>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</si>
  <si>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</si>
  <si>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</si>
  <si>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</si>
  <si>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</si>
  <si>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</si>
  <si>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</si>
  <si>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</si>
  <si>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</si>
  <si>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</si>
  <si>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</si>
  <si>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</si>
  <si>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</si>
  <si>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</si>
  <si>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</si>
  <si>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</si>
  <si>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</si>
  <si>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</si>
  <si>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</si>
  <si>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</si>
  <si>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</si>
  <si>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</si>
  <si>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</si>
  <si>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</si>
  <si>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</si>
  <si>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</si>
  <si>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</si>
  <si>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</si>
  <si>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</si>
  <si>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</si>
  <si>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</si>
  <si>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</si>
  <si>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</si>
  <si>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</si>
  <si>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</si>
  <si>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</si>
  <si>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</si>
  <si>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</si>
  <si>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</si>
  <si>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</si>
  <si>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</si>
  <si>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</si>
  <si>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</si>
  <si>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</si>
  <si>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</si>
  <si>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</si>
  <si>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</si>
  <si>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</si>
  <si>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</si>
  <si>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</si>
  <si>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</si>
  <si>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</si>
  <si>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</si>
  <si>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</si>
  <si>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</si>
  <si>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</si>
  <si>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</si>
  <si>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</si>
  <si>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</si>
  <si>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</si>
  <si>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</si>
  <si>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</si>
  <si>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</si>
  <si>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</si>
  <si>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</si>
  <si>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</si>
  <si>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</si>
  <si>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</si>
  <si>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</si>
  <si>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</si>
  <si>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</si>
  <si>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</si>
  <si>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</si>
  <si>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</si>
  <si>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</si>
  <si>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</si>
  <si>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</si>
  <si>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</si>
  <si>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</si>
  <si>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</si>
  <si>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</si>
  <si>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</si>
  <si>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</si>
  <si>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</si>
  <si>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</si>
  <si>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</si>
  <si>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</si>
  <si>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</si>
  <si>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</si>
  <si>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</si>
  <si>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</si>
  <si>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</si>
  <si>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</si>
  <si>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</si>
  <si>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</si>
  <si>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</si>
  <si>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</si>
  <si>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</si>
  <si>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</si>
  <si>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</si>
  <si>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</si>
  <si>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</si>
  <si>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</si>
  <si>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</si>
  <si>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</si>
  <si>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</si>
  <si>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</si>
  <si>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</si>
  <si>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</si>
  <si>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</si>
  <si>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</si>
  <si>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</si>
  <si>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</si>
  <si>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</si>
  <si>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</si>
  <si>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</si>
  <si>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</si>
  <si>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</si>
  <si>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</si>
  <si>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</si>
  <si>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</si>
  <si>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</si>
  <si>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</si>
  <si>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</si>
  <si>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</si>
  <si>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</si>
  <si>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</si>
  <si>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</si>
  <si>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</si>
  <si>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</si>
  <si>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</si>
  <si>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</si>
  <si>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</si>
  <si>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</si>
  <si>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</si>
  <si>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</si>
  <si>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</si>
  <si>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</si>
  <si>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</si>
  <si>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</si>
  <si>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</si>
  <si>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</si>
  <si>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</si>
  <si>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</si>
  <si>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</si>
  <si>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</si>
  <si>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</si>
  <si>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</si>
  <si>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</si>
  <si>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</si>
  <si>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</si>
  <si>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</si>
  <si>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</si>
  <si>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</si>
  <si>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</si>
  <si>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</si>
  <si>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</si>
  <si>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</si>
  <si>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</si>
  <si>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</si>
  <si>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</si>
  <si>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</si>
  <si>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</si>
  <si>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</si>
  <si>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</si>
  <si>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</si>
  <si>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</si>
  <si>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</si>
  <si>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</si>
  <si>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</si>
  <si>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</si>
  <si>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</si>
  <si>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</si>
  <si>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</si>
  <si>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</si>
  <si>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</si>
  <si>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</si>
  <si>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</si>
  <si>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</si>
  <si>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</si>
  <si>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</si>
  <si>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</si>
  <si>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</si>
  <si>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</si>
  <si>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</si>
  <si>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</si>
  <si>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</si>
  <si>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</si>
  <si>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</si>
  <si>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</si>
  <si>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</si>
  <si>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</si>
  <si>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</si>
  <si>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</si>
  <si>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</si>
  <si>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</si>
  <si>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</si>
  <si>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</si>
  <si>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</si>
  <si>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</si>
  <si>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</si>
  <si>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</si>
  <si>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</si>
  <si>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</si>
  <si>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</si>
  <si>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</si>
  <si>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</si>
  <si>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</si>
  <si>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</si>
  <si>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</si>
  <si>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</si>
  <si>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</si>
  <si>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</si>
  <si>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</si>
  <si>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</si>
  <si>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</si>
  <si>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</si>
  <si>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</si>
  <si>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</si>
  <si>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</si>
  <si>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</si>
  <si>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</si>
  <si>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</si>
  <si>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</si>
  <si>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</si>
  <si>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</si>
  <si>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</si>
  <si>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</si>
  <si>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</si>
  <si>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</si>
  <si>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</si>
  <si>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</si>
  <si>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</si>
  <si>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</si>
  <si>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</si>
  <si>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</si>
  <si>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</si>
  <si>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</si>
  <si>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</si>
  <si>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</si>
  <si>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</si>
  <si>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</si>
  <si>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</si>
  <si>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</si>
  <si>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</si>
  <si>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</si>
  <si>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</si>
  <si>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</si>
  <si>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</si>
  <si>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</si>
  <si>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</si>
  <si>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</si>
  <si>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</si>
  <si>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</si>
  <si>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</si>
  <si>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</si>
  <si>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</si>
  <si>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</si>
  <si>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</si>
  <si>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</si>
  <si>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</si>
  <si>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</si>
  <si>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</si>
  <si>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</si>
  <si>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</si>
  <si>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</si>
  <si>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</si>
  <si>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</si>
  <si>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</si>
  <si>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</si>
  <si>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</si>
  <si>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</si>
  <si>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</si>
  <si>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</si>
  <si>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</si>
  <si>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</si>
  <si>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</si>
  <si>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</si>
  <si>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</si>
  <si>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</si>
  <si>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</si>
  <si>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</si>
  <si>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</si>
  <si>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</si>
  <si>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</si>
  <si>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</si>
  <si>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</si>
  <si>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</si>
  <si>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</si>
  <si>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</si>
  <si>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</si>
  <si>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</si>
  <si>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</si>
  <si>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</si>
  <si>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</si>
  <si>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</si>
  <si>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</si>
  <si>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</si>
  <si>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</si>
  <si>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</si>
  <si>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</si>
  <si>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</si>
  <si>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</si>
  <si>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</si>
  <si>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</si>
  <si>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</si>
  <si>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</si>
  <si>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</si>
  <si>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</si>
  <si>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</si>
  <si>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</si>
  <si>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</si>
  <si>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</si>
  <si>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</si>
  <si>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</si>
  <si>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</si>
  <si>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</si>
  <si>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</si>
  <si>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</si>
  <si>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</si>
  <si>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</si>
  <si>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</si>
  <si>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</si>
  <si>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</si>
  <si>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</si>
  <si>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</si>
  <si>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</si>
  <si>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</si>
  <si>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</si>
  <si>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</si>
  <si>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</si>
  <si>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</si>
  <si>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</si>
  <si>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</si>
  <si>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</si>
  <si>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</si>
  <si>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</si>
  <si>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</si>
  <si>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</si>
  <si>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</si>
  <si>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</si>
  <si>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</si>
  <si>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</si>
  <si>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</si>
  <si>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</si>
  <si>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</si>
  <si>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</si>
  <si>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</si>
  <si>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</si>
  <si>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</si>
  <si>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</si>
  <si>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</si>
  <si>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</si>
  <si>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</si>
  <si>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</si>
  <si>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</si>
  <si>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</si>
  <si>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</si>
  <si>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</si>
  <si>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</si>
  <si>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</si>
  <si>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</si>
  <si>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</si>
  <si>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</si>
  <si>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</si>
  <si>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</si>
  <si>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</si>
  <si>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</si>
  <si>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</si>
  <si>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</si>
  <si>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</si>
  <si>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</si>
  <si>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</si>
  <si>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</si>
  <si>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</si>
  <si>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</si>
  <si>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</si>
  <si>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</si>
  <si>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</si>
  <si>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</si>
  <si>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</si>
  <si>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</si>
  <si>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</si>
  <si>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</si>
  <si>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</si>
  <si>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</si>
  <si>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</si>
  <si>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</si>
  <si>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</si>
  <si>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</si>
  <si>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</si>
  <si>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</si>
  <si>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</si>
  <si>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</si>
  <si>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</si>
  <si>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</si>
  <si>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</si>
  <si>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</si>
  <si>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</si>
  <si>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</si>
  <si>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</si>
  <si>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</si>
  <si>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</si>
  <si>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</si>
  <si>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</si>
  <si>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</si>
  <si>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</si>
  <si>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</si>
  <si>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</si>
  <si>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</si>
  <si>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</si>
  <si>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</si>
  <si>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</si>
  <si>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</si>
  <si>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</si>
  <si>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</si>
  <si>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</si>
  <si>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</si>
  <si>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</si>
  <si>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</si>
  <si>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</si>
  <si>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</si>
  <si>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</si>
  <si>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</si>
  <si>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</si>
  <si>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</si>
  <si>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</si>
  <si>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</si>
  <si>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</si>
  <si>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</si>
  <si>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</si>
  <si>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</si>
  <si>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</si>
  <si>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</si>
  <si>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</si>
  <si>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</si>
  <si>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</si>
  <si>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</si>
  <si>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</si>
  <si>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</si>
  <si>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</si>
  <si>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</si>
  <si>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</si>
  <si>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</si>
  <si>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</si>
  <si>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</si>
  <si>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</si>
  <si>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</si>
  <si>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</si>
  <si>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</si>
  <si>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</si>
  <si>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</si>
  <si>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</si>
  <si>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</si>
  <si>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</si>
  <si>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</si>
  <si>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</si>
  <si>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</si>
  <si>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</si>
  <si>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</si>
  <si>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</si>
  <si>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</si>
  <si>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</si>
  <si>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</si>
  <si>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</si>
  <si>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</si>
  <si>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</si>
  <si>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</si>
  <si>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</si>
  <si>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</si>
  <si>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</si>
  <si>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</si>
  <si>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</si>
  <si>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</si>
  <si>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</si>
  <si>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</si>
  <si>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</si>
  <si>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</si>
  <si>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</si>
  <si>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</si>
  <si>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</si>
  <si>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</si>
  <si>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</si>
  <si>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</si>
  <si>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</si>
  <si>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</si>
  <si>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</si>
  <si>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</si>
  <si>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</si>
  <si>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</si>
  <si>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</si>
  <si>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</si>
  <si>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</si>
  <si>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</si>
  <si>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</si>
  <si>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</si>
  <si>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</si>
  <si>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</si>
  <si>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</si>
  <si>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</si>
  <si>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</si>
  <si>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</si>
  <si>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</si>
  <si>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</si>
  <si>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</si>
  <si>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</si>
  <si>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</si>
  <si>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</si>
  <si>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</si>
  <si>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</si>
  <si>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</si>
  <si>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</si>
  <si>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</si>
  <si>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</si>
  <si>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</si>
  <si>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</si>
  <si>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</si>
  <si>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</si>
  <si>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</si>
  <si>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</si>
  <si>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</si>
  <si>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</si>
  <si>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</si>
  <si>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</si>
  <si>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</si>
  <si>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</si>
  <si>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</si>
  <si>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</si>
  <si>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</si>
  <si>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</si>
  <si>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</si>
  <si>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</si>
  <si>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</si>
  <si>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</si>
  <si>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</si>
  <si>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</si>
  <si>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</si>
  <si>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</si>
  <si>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</si>
  <si>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</si>
  <si>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</si>
  <si>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</si>
  <si>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</si>
  <si>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</si>
  <si>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</si>
  <si>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</si>
  <si>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</si>
  <si>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</si>
  <si>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</si>
  <si>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</si>
  <si>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</si>
  <si>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</si>
  <si>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</si>
  <si>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</si>
  <si>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</si>
  <si>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</si>
  <si>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</si>
  <si>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</si>
  <si>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</si>
  <si>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</si>
  <si>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</si>
  <si>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</si>
  <si>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</si>
  <si>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</si>
  <si>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</si>
  <si>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</si>
  <si>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</si>
  <si>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</si>
  <si>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</si>
  <si>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</si>
  <si>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</si>
  <si>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</si>
  <si>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</si>
  <si>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</si>
  <si>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</si>
  <si>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</si>
  <si>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</si>
  <si>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</si>
  <si>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</si>
  <si>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</si>
  <si>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</si>
  <si>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</si>
  <si>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</si>
  <si>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</si>
  <si>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</si>
  <si>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</si>
  <si>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</si>
  <si>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</si>
  <si>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</si>
  <si>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</si>
  <si>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</si>
  <si>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</si>
  <si>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</si>
  <si>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</si>
  <si>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</si>
  <si>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</si>
  <si>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</si>
  <si>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</si>
  <si>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</si>
  <si>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</si>
  <si>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</si>
  <si>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</si>
  <si>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</si>
  <si>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</si>
  <si>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</si>
  <si>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</si>
  <si>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</si>
  <si>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</si>
  <si>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</si>
  <si>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</si>
  <si>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</si>
  <si>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</si>
  <si>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</si>
  <si>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</si>
  <si>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</si>
  <si>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</si>
  <si>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</si>
  <si>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</si>
  <si>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</si>
  <si>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</si>
  <si>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</si>
  <si>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</si>
  <si>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</si>
  <si>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</si>
  <si>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</si>
  <si>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</si>
  <si>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</si>
  <si>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</si>
  <si>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</si>
  <si>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</si>
  <si>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</si>
  <si>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</si>
  <si>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</si>
  <si>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</si>
  <si>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</si>
  <si>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</si>
  <si>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</si>
  <si>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</si>
  <si>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</si>
  <si>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</si>
  <si>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</si>
  <si>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</si>
  <si>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</si>
  <si>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</si>
  <si>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</si>
  <si>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</si>
  <si>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</si>
  <si>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</si>
  <si>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</si>
  <si>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</si>
  <si>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</si>
  <si>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</si>
  <si>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</si>
  <si>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</si>
  <si>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</si>
  <si>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</si>
  <si>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</si>
  <si>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</si>
  <si>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</si>
  <si>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</si>
  <si>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</si>
  <si>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</si>
  <si>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</si>
  <si>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</si>
  <si>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</si>
  <si>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</si>
  <si>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</si>
  <si>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</si>
  <si>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</si>
  <si>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</si>
  <si>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</si>
  <si>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</si>
  <si>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</si>
  <si>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</si>
  <si>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</si>
  <si>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</si>
  <si>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</si>
  <si>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</si>
  <si>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</si>
  <si>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</si>
  <si>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</si>
  <si>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</si>
  <si>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</si>
  <si>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</si>
  <si>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</si>
  <si>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</si>
  <si>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</si>
  <si>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</si>
  <si>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</si>
  <si>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</si>
  <si>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</si>
  <si>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</si>
  <si>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</si>
  <si>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</si>
  <si>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</si>
  <si>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</si>
  <si>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</si>
  <si>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</si>
  <si>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</si>
  <si>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</si>
  <si>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</si>
  <si>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</si>
  <si>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</si>
  <si>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</si>
  <si>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</si>
  <si>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</si>
  <si>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</si>
  <si>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</si>
  <si>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</si>
  <si>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</si>
  <si>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</si>
  <si>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</si>
  <si>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</si>
  <si>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</si>
  <si>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</si>
  <si>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</si>
  <si>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</si>
  <si>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</si>
  <si>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</si>
  <si>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</si>
  <si>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</si>
  <si>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</si>
  <si>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</si>
  <si>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</si>
  <si>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</si>
  <si>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</si>
  <si>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</si>
  <si>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</si>
  <si>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</si>
  <si>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</si>
  <si>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</si>
  <si>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</si>
  <si>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</si>
  <si>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</si>
  <si>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</si>
  <si>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</si>
  <si>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</si>
  <si>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</si>
  <si>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</si>
  <si>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</si>
  <si>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</si>
  <si>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</si>
  <si>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</si>
  <si>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</si>
  <si>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</si>
  <si>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</si>
  <si>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</si>
  <si>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</si>
  <si>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</si>
  <si>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</si>
  <si>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</si>
  <si>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</si>
  <si>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</si>
  <si>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</si>
  <si>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</si>
  <si>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</si>
  <si>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</si>
  <si>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</si>
  <si>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</si>
  <si>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</si>
  <si>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</si>
  <si>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</si>
  <si>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</si>
  <si>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</si>
  <si>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</si>
  <si>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</si>
  <si>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</si>
  <si>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</si>
  <si>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</si>
  <si>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</si>
  <si>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</si>
  <si>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</si>
  <si>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</si>
  <si>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</si>
  <si>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</si>
  <si>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</si>
  <si>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</si>
  <si>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</si>
  <si>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</si>
  <si>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</si>
  <si>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</si>
  <si>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</si>
  <si>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</si>
  <si>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</si>
  <si>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</si>
  <si>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</si>
  <si>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</si>
  <si>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</si>
  <si>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</si>
  <si>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</si>
  <si>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</si>
  <si>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</si>
  <si>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</si>
  <si>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</si>
  <si>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</si>
  <si>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</si>
  <si>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</si>
  <si>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</si>
  <si>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</si>
  <si>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</si>
  <si>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</si>
  <si>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</si>
  <si>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</si>
  <si>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</si>
  <si>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</si>
  <si>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</si>
  <si>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</si>
  <si>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</si>
  <si>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</si>
  <si>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</si>
  <si>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</si>
  <si>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</si>
  <si>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</si>
  <si>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</si>
  <si>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</si>
  <si>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</si>
  <si>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</si>
  <si>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</si>
  <si>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</si>
  <si>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</si>
  <si>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</si>
  <si>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</si>
  <si>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</si>
  <si>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</si>
  <si>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</si>
  <si>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</si>
  <si>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</si>
  <si>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</si>
  <si>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</si>
  <si>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</si>
  <si>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</si>
  <si>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</si>
  <si>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</si>
  <si>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</si>
  <si>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</si>
  <si>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</si>
  <si>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</si>
  <si>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</si>
  <si>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</si>
  <si>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</si>
  <si>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</si>
  <si>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</si>
  <si>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</si>
  <si>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</si>
  <si>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</si>
  <si>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</si>
  <si>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</si>
  <si>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</si>
  <si>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</si>
  <si>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</si>
  <si>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</si>
  <si>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</si>
  <si>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</si>
  <si>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</si>
  <si>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</si>
  <si>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</si>
  <si>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</si>
  <si>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</si>
  <si>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</si>
  <si>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</si>
  <si>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</si>
  <si>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</si>
  <si>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</si>
  <si>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BARGUELONNE A FOURQUET</t>
  </si>
  <si>
    <t>LA BARGUELONNE</t>
  </si>
  <si>
    <t>05117500</t>
  </si>
  <si>
    <t>18310006400033</t>
  </si>
  <si>
    <t>Agence de l'Eau Adour-Garonne</t>
  </si>
  <si>
    <t>34255833500077</t>
  </si>
  <si>
    <t>AQUASCOP BIOLOGIE site de Monptellier</t>
  </si>
  <si>
    <t>IBMR-21-M182</t>
  </si>
  <si>
    <t>JEREMIE SCAGNI, PAULINE LE PAGE</t>
  </si>
  <si>
    <t>IBMR standard</t>
  </si>
  <si>
    <t>GAUCHE</t>
  </si>
  <si>
    <t>ETIAGE NORMAL</t>
  </si>
  <si>
    <t>ENSOLEILLE</t>
  </si>
  <si>
    <t>MOYENNE</t>
  </si>
  <si>
    <t>OUI</t>
  </si>
  <si>
    <t>Niveau d'eau légèrement haut mais cortège végétal bien visible et condition hydrologique stable depuis 10 jours.</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</si>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</sst>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539681</v>
      </c>
      <c r="G10" s="114"/>
      <c r="H10" s="115"/>
    </row>
    <row r="11" spans="1:8" ht="15">
      <c r="A11" s="10" t="s">
        <v>2277</v>
      </c>
      <c r="B11" s="47">
        <v>44482</v>
      </c>
      <c r="D11" s="10" t="s">
        <v>2280</v>
      </c>
      <c r="E11" s="52">
        <v>6343135</v>
      </c>
      <c r="G11" s="114"/>
      <c r="H11" s="115"/>
    </row>
    <row r="12" spans="1:8" ht="15">
      <c r="A12" s="10" t="s">
        <v>2283</v>
      </c>
      <c r="B12" s="52" t="s">
        <v>5294</v>
      </c>
      <c r="D12" s="10" t="s">
        <v>2281</v>
      </c>
      <c r="E12" s="52">
        <v>539583</v>
      </c>
      <c r="G12" s="116"/>
      <c r="H12" s="117"/>
    </row>
    <row r="13" spans="1:5" ht="17.25" customHeight="1" thickBot="1">
      <c r="A13" s="2"/>
      <c r="B13" s="55"/>
      <c r="D13" s="10" t="s">
        <v>2282</v>
      </c>
      <c r="E13" s="52">
        <v>6343130</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539681</v>
      </c>
    </row>
    <row r="18" spans="1:3" ht="15">
      <c r="A18" s="124"/>
      <c r="B18" s="49" t="s">
        <v>2267</v>
      </c>
      <c r="C18" s="61">
        <f>E11</f>
        <v>6343135</v>
      </c>
    </row>
    <row r="19" spans="1:2" ht="15">
      <c r="A19" s="3" t="s">
        <v>2063</v>
      </c>
      <c r="B19" s="29">
        <v>71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5.25</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77</v>
      </c>
      <c r="D35" s="28" t="s">
        <v>2284</v>
      </c>
      <c r="E35" s="32">
        <v>23</v>
      </c>
    </row>
    <row r="36" spans="1:5" s="7" customFormat="1" ht="15" customHeight="1">
      <c r="A36" s="5" t="s">
        <v>2113</v>
      </c>
      <c r="B36" s="30">
        <v>75</v>
      </c>
      <c r="C36" s="6"/>
      <c r="D36" s="8" t="s">
        <v>2112</v>
      </c>
      <c r="E36" s="30">
        <v>25</v>
      </c>
    </row>
    <row r="37" spans="1:5" s="7" customFormat="1" ht="15" customHeight="1">
      <c r="A37" s="5" t="s">
        <v>2111</v>
      </c>
      <c r="B37" s="30">
        <v>5.4</v>
      </c>
      <c r="C37" s="6"/>
      <c r="D37" s="8" t="s">
        <v>2110</v>
      </c>
      <c r="E37" s="30">
        <v>4.9</v>
      </c>
    </row>
    <row r="38" spans="1:5" s="7" customFormat="1" ht="15" customHeight="1">
      <c r="A38" s="5" t="s">
        <v>2115</v>
      </c>
      <c r="B38" s="30">
        <v>5</v>
      </c>
      <c r="C38" s="6"/>
      <c r="D38" s="8" t="s">
        <v>2115</v>
      </c>
      <c r="E38" s="30">
        <v>3</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v>2</v>
      </c>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1</v>
      </c>
      <c r="C57" s="6"/>
      <c r="D57" s="14" t="s">
        <v>2095</v>
      </c>
      <c r="E57" s="19">
        <v>2</v>
      </c>
    </row>
    <row r="58" spans="1:5" s="15" customFormat="1" ht="15">
      <c r="A58" s="3" t="s">
        <v>2094</v>
      </c>
      <c r="B58" s="9">
        <v>4</v>
      </c>
      <c r="C58" s="6"/>
      <c r="D58" s="10" t="s">
        <v>2094</v>
      </c>
      <c r="E58" s="9">
        <v>5</v>
      </c>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v>2</v>
      </c>
      <c r="C66" s="6"/>
      <c r="D66" s="10" t="s">
        <v>2088</v>
      </c>
      <c r="E66" s="9">
        <v>3</v>
      </c>
    </row>
    <row r="67" spans="1:5" s="15" customFormat="1" ht="15">
      <c r="A67" s="3" t="s">
        <v>2087</v>
      </c>
      <c r="B67" s="9">
        <v>4</v>
      </c>
      <c r="C67" s="6"/>
      <c r="D67" s="10" t="s">
        <v>2087</v>
      </c>
      <c r="E67" s="9">
        <v>5</v>
      </c>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v>3</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c r="C76" s="6"/>
      <c r="D76" s="10" t="s">
        <v>2080</v>
      </c>
      <c r="E76" s="9"/>
    </row>
    <row r="77" spans="1:5" s="15" customFormat="1" ht="15">
      <c r="A77" s="3" t="s">
        <v>2079</v>
      </c>
      <c r="B77" s="9"/>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v>3</v>
      </c>
      <c r="C82" s="6"/>
      <c r="D82" s="10" t="s">
        <v>2076</v>
      </c>
      <c r="E82" s="9">
        <v>2</v>
      </c>
    </row>
    <row r="83" spans="1:5" s="15" customFormat="1" ht="15">
      <c r="A83" s="3" t="s">
        <v>2075</v>
      </c>
      <c r="B83" s="9">
        <v>4</v>
      </c>
      <c r="C83" s="6"/>
      <c r="D83" s="10" t="s">
        <v>2075</v>
      </c>
      <c r="E83" s="9">
        <v>5</v>
      </c>
    </row>
    <row r="84" spans="1:5" s="15" customFormat="1" ht="15">
      <c r="A84" s="3" t="s">
        <v>2074</v>
      </c>
      <c r="B84" s="9">
        <v>1</v>
      </c>
      <c r="C84" s="6"/>
      <c r="D84" s="10" t="s">
        <v>2074</v>
      </c>
      <c r="E84" s="9">
        <v>1</v>
      </c>
    </row>
    <row r="85" spans="1:5" s="15" customFormat="1" ht="15">
      <c r="A85" s="3" t="s">
        <v>2073</v>
      </c>
      <c r="B85" s="9">
        <v>4</v>
      </c>
      <c r="C85" s="6"/>
      <c r="D85" s="10" t="s">
        <v>2073</v>
      </c>
      <c r="E85" s="9">
        <v>2</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v>1</v>
      </c>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1130</v>
      </c>
      <c r="B97" s="20" t="str">
        <f>IF(A97="NEWCOD",IF(ISBLANK(G97),"renseigner le champ 'Nouveau taxon'",G97),VLOOKUP(A97,'Ref Taxo'!A:B,2,FALSE))</f>
        <v>Melosira</v>
      </c>
      <c r="C97" s="21">
        <f>IF(A97="NEWCOD",IF(ISBLANK(H97),"NoCod",H97),VLOOKUP(A97,'Ref Taxo'!A:D,4,FALSE))</f>
        <v>8714</v>
      </c>
      <c r="D97" s="34">
        <v>0.01</v>
      </c>
      <c r="E97" s="89"/>
      <c r="F97" s="35" t="s">
        <v>2290</v>
      </c>
      <c r="G97" s="77"/>
      <c r="H97" s="78"/>
    </row>
    <row r="98" spans="1:8" ht="15">
      <c r="A98" s="33" t="s">
        <v>2004</v>
      </c>
      <c r="B98" s="20" t="str">
        <f>IF(A98="NEWCOD",IF(ISBLANK(G98),"renseigner le champ 'Nouveau taxon'",G98),VLOOKUP(A98,'Ref Taxo'!A:B,2,FALSE))</f>
        <v>Vaucheria</v>
      </c>
      <c r="C98" s="21">
        <f>IF(A98="NEWCOD",IF(ISBLANK(H98),"NoCod",H98),VLOOKUP(A98,'Ref Taxo'!A:D,4,FALSE))</f>
        <v>1169</v>
      </c>
      <c r="D98" s="34">
        <v>2</v>
      </c>
      <c r="E98" s="89">
        <v>0.3</v>
      </c>
      <c r="F98" s="35" t="s">
        <v>2290</v>
      </c>
      <c r="G98" s="79"/>
      <c r="H98" s="80"/>
    </row>
    <row r="99" spans="1:8" ht="15">
      <c r="A99" s="33" t="s">
        <v>1336</v>
      </c>
      <c r="B99" s="20" t="str">
        <f>IF(A99="NEWCOD",IF(ISBLANK(G99),"renseigner le champ 'Nouveau taxon'",G99),VLOOKUP(A99,'Ref Taxo'!A:B,2,FALSE))</f>
        <v>Pellia endiviifolia</v>
      </c>
      <c r="C99" s="21">
        <f>IF(A99="NEWCOD",IF(ISBLANK(H99),"NoCod",H99),VLOOKUP(A99,'Ref Taxo'!A:D,4,FALSE))</f>
        <v>1197</v>
      </c>
      <c r="D99" s="34">
        <v>0.01</v>
      </c>
      <c r="E99" s="89"/>
      <c r="F99" s="35" t="s">
        <v>2290</v>
      </c>
      <c r="G99" s="79"/>
      <c r="H99" s="80"/>
    </row>
    <row r="100" spans="1:8" ht="15">
      <c r="A100" s="33" t="s">
        <v>733</v>
      </c>
      <c r="B100" s="20" t="str">
        <f>IF(A100="NEWCOD",IF(ISBLANK(G100),"renseigner le champ 'Nouveau taxon'",G100),VLOOKUP(A100,'Ref Taxo'!A:B,2,FALSE))</f>
        <v>Fissidens crassipes</v>
      </c>
      <c r="C100" s="21">
        <f>IF(A100="NEWCOD",IF(ISBLANK(H100),"NoCod",H100),VLOOKUP(A100,'Ref Taxo'!A:D,4,FALSE))</f>
        <v>1294</v>
      </c>
      <c r="D100" s="34">
        <v>1.55</v>
      </c>
      <c r="E100" s="89">
        <v>1.2</v>
      </c>
      <c r="F100" s="35" t="s">
        <v>2290</v>
      </c>
      <c r="G100" s="79"/>
      <c r="H100" s="80"/>
    </row>
    <row r="101" spans="1:8" ht="15">
      <c r="A101" s="33" t="s">
        <v>768</v>
      </c>
      <c r="B101" s="20" t="str">
        <f>IF(A101="NEWCOD",IF(ISBLANK(G101),"renseigner le champ 'Nouveau taxon'",G101),VLOOKUP(A101,'Ref Taxo'!A:B,2,FALSE))</f>
        <v>Fontinalis antipyretica</v>
      </c>
      <c r="C101" s="21">
        <f>IF(A101="NEWCOD",IF(ISBLANK(H101),"NoCod",H101),VLOOKUP(A101,'Ref Taxo'!A:D,4,FALSE))</f>
        <v>1310</v>
      </c>
      <c r="D101" s="34">
        <v>1.2</v>
      </c>
      <c r="E101" s="89">
        <v>1.5</v>
      </c>
      <c r="F101" s="35" t="s">
        <v>2290</v>
      </c>
      <c r="G101" s="79"/>
      <c r="H101" s="80"/>
    </row>
    <row r="102" spans="1:8" ht="15">
      <c r="A102" s="33" t="s">
        <v>1035</v>
      </c>
      <c r="B102" s="20" t="str">
        <f>IF(A102="NEWCOD",IF(ISBLANK(G102),"renseigner le champ 'Nouveau taxon'",G102),VLOOKUP(A102,'Ref Taxo'!A:B,2,FALSE))</f>
        <v>Leptodictyum riparium</v>
      </c>
      <c r="C102" s="21">
        <f>IF(A102="NEWCOD",IF(ISBLANK(H102),"NoCod",H102),VLOOKUP(A102,'Ref Taxo'!A:D,4,FALSE))</f>
        <v>1244</v>
      </c>
      <c r="D102" s="34">
        <v>0.02</v>
      </c>
      <c r="E102" s="89">
        <v>0.01</v>
      </c>
      <c r="F102" s="35" t="s">
        <v>2290</v>
      </c>
      <c r="G102" s="79"/>
      <c r="H102" s="80"/>
    </row>
    <row r="103" spans="1:8" ht="15">
      <c r="A103" s="33" t="s">
        <v>1425</v>
      </c>
      <c r="B103" s="20" t="str">
        <f>IF(A103="NEWCOD",IF(ISBLANK(G103),"renseigner le champ 'Nouveau taxon'",G103),VLOOKUP(A103,'Ref Taxo'!A:B,2,FALSE))</f>
        <v>Rhynchostegium riparioides</v>
      </c>
      <c r="C103" s="21">
        <f>IF(A103="NEWCOD",IF(ISBLANK(H103),"NoCod",H103),VLOOKUP(A103,'Ref Taxo'!A:D,4,FALSE))</f>
        <v>1268</v>
      </c>
      <c r="D103" s="34">
        <v>0.1</v>
      </c>
      <c r="E103" s="89"/>
      <c r="F103" s="35" t="s">
        <v>2290</v>
      </c>
      <c r="G103" s="79"/>
      <c r="H103" s="80"/>
    </row>
    <row r="104" spans="1:8" ht="15">
      <c r="A104" s="33" t="s">
        <v>28</v>
      </c>
      <c r="B104" s="20" t="str">
        <f>IF(A104="NEWCOD",IF(ISBLANK(G104),"renseigner le champ 'Nouveau taxon'",G104),VLOOKUP(A104,'Ref Taxo'!A:B,2,FALSE))</f>
        <v>Agrostis stolonifera</v>
      </c>
      <c r="C104" s="21">
        <f>IF(A104="NEWCOD",IF(ISBLANK(H104),"NoCod",H104),VLOOKUP(A104,'Ref Taxo'!A:D,4,FALSE))</f>
        <v>1543</v>
      </c>
      <c r="D104" s="34">
        <v>0.9</v>
      </c>
      <c r="E104" s="89">
        <v>0.3</v>
      </c>
      <c r="F104" s="35" t="s">
        <v>5304</v>
      </c>
      <c r="G104" s="79"/>
      <c r="H104" s="80"/>
    </row>
    <row r="105" spans="1:8" ht="15">
      <c r="A105" s="33" t="s">
        <v>1366</v>
      </c>
      <c r="B105" s="20" t="str">
        <f>IF(A105="NEWCOD",IF(ISBLANK(G105),"renseigner le champ 'Nouveau taxon'",G105),VLOOKUP(A105,'Ref Taxo'!A:B,2,FALSE))</f>
        <v>Phalaris arundinacea</v>
      </c>
      <c r="C105" s="21">
        <f>IF(A105="NEWCOD",IF(ISBLANK(H105),"NoCod",H105),VLOOKUP(A105,'Ref Taxo'!A:D,4,FALSE))</f>
        <v>1577</v>
      </c>
      <c r="D105" s="34">
        <v>0.1</v>
      </c>
      <c r="E105" s="89">
        <v>0.4</v>
      </c>
      <c r="F105" s="35" t="s">
        <v>2290</v>
      </c>
      <c r="G105" s="79"/>
      <c r="H105" s="80"/>
    </row>
    <row r="106" spans="1:8" ht="15">
      <c r="A106" s="33" t="s">
        <v>1782</v>
      </c>
      <c r="B106" s="20" t="str">
        <f>IF(A106="NEWCOD",IF(ISBLANK(G106),"renseigner le champ 'Nouveau taxon'",G106),VLOOKUP(A106,'Ref Taxo'!A:B,2,FALSE))</f>
        <v>Schoenoplectus lacustris</v>
      </c>
      <c r="C106" s="21">
        <f>IF(A106="NEWCOD",IF(ISBLANK(H106),"NoCod",H106),VLOOKUP(A106,'Ref Taxo'!A:D,4,FALSE))</f>
        <v>31026</v>
      </c>
      <c r="D106" s="34">
        <v>0.01</v>
      </c>
      <c r="E106" s="89"/>
      <c r="F106" s="35" t="s">
        <v>2290</v>
      </c>
      <c r="G106" s="79"/>
      <c r="H106" s="80"/>
    </row>
    <row r="107" spans="1:8" ht="15">
      <c r="A107" s="33" t="s">
        <v>1098</v>
      </c>
      <c r="B107" s="20" t="str">
        <f>IF(A107="NEWCOD",IF(ISBLANK(G107),"renseigner le champ 'Nouveau taxon'",G107),VLOOKUP(A107,'Ref Taxo'!A:B,2,FALSE))</f>
        <v>Lysimachia vulgaris</v>
      </c>
      <c r="C107" s="21">
        <f>IF(A107="NEWCOD",IF(ISBLANK(H107),"NoCod",H107),VLOOKUP(A107,'Ref Taxo'!A:D,4,FALSE))</f>
        <v>1887</v>
      </c>
      <c r="D107" s="34">
        <v>0.01</v>
      </c>
      <c r="E107" s="89"/>
      <c r="F107" s="35" t="s">
        <v>2290</v>
      </c>
      <c r="G107" s="79"/>
      <c r="H107" s="80"/>
    </row>
    <row r="108" spans="1:8" ht="15">
      <c r="A108" s="33" t="s">
        <v>338</v>
      </c>
      <c r="B108" s="20" t="str">
        <f>IF(A108="NEWCOD",IF(ISBLANK(G108),"renseigner le champ 'Nouveau taxon'",G108),VLOOKUP(A108,'Ref Taxo'!A:B,2,FALSE))</f>
        <v>Carex</v>
      </c>
      <c r="C108" s="21">
        <f>IF(A108="NEWCOD",IF(ISBLANK(H108),"NoCod",H108),VLOOKUP(A108,'Ref Taxo'!A:D,4,FALSE))</f>
        <v>1466</v>
      </c>
      <c r="D108" s="34">
        <v>0.01</v>
      </c>
      <c r="E108" s="89"/>
      <c r="F108" s="35" t="s">
        <v>2290</v>
      </c>
      <c r="G108" s="79"/>
      <c r="H108" s="80"/>
    </row>
    <row r="109" spans="1:8" ht="15">
      <c r="A109" s="33" t="s">
        <v>2023</v>
      </c>
      <c r="B109" s="20" t="str">
        <f>IF(A109="NEWCOD",IF(ISBLANK(G109),"renseigner le champ 'Nouveau taxon'",G109),VLOOKUP(A109,'Ref Taxo'!A:B,2,FALSE))</f>
        <v>Veronica</v>
      </c>
      <c r="C109" s="21">
        <f>IF(A109="NEWCOD",IF(ISBLANK(H109),"NoCod",H109),VLOOKUP(A109,'Ref Taxo'!A:D,4,FALSE))</f>
        <v>1954</v>
      </c>
      <c r="D109" s="34">
        <v>0.01</v>
      </c>
      <c r="E109" s="89"/>
      <c r="F109" s="35" t="s">
        <v>2290</v>
      </c>
      <c r="G109" s="79"/>
      <c r="H109" s="80"/>
    </row>
    <row r="110" spans="1:8" ht="15">
      <c r="A110" s="33" t="s">
        <v>661</v>
      </c>
      <c r="B110" s="20" t="str">
        <f>IF(A110="NEWCOD",IF(ISBLANK(G110),"renseigner le champ 'Nouveau taxon'",G110),VLOOKUP(A110,'Ref Taxo'!A:B,2,FALSE))</f>
        <v>Equisetum arvense</v>
      </c>
      <c r="C110" s="21">
        <f>IF(A110="NEWCOD",IF(ISBLANK(H110),"NoCod",H110),VLOOKUP(A110,'Ref Taxo'!A:D,4,FALSE))</f>
        <v>1384</v>
      </c>
      <c r="D110" s="34">
        <v>0.01</v>
      </c>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