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9050" sheetId="2" r:id="rId2"/>
    <sheet name="Mises à jour" sheetId="3" r:id="rId3"/>
  </sheets>
  <definedNames/>
  <calcPr calcId="145621"/>
</workbook>
</file>

<file path=xl/sharedStrings.xml><?xml version="1.0" encoding="utf-8"?>
<sst xmlns="http://schemas.openxmlformats.org/spreadsheetml/2006/main" count="6479" uniqueCount="5307">
  <si>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</si>
  <si>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</si>
  <si>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</si>
  <si>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</si>
  <si>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</si>
  <si>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</si>
  <si>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</si>
  <si>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</si>
  <si>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</si>
  <si>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</si>
  <si>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</si>
  <si>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</si>
  <si>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</si>
  <si>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</si>
  <si>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</si>
  <si>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</si>
  <si>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</si>
  <si>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</si>
  <si>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</si>
  <si>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</si>
  <si>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</si>
  <si>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</si>
  <si>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</si>
  <si>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</si>
  <si>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</si>
  <si>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</si>
  <si>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</si>
  <si>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</si>
  <si>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</si>
  <si>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</si>
  <si>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</si>
  <si>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</si>
  <si>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</si>
  <si>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</si>
  <si>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</si>
  <si>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</si>
  <si>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</si>
  <si>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</si>
  <si>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</si>
  <si>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</si>
  <si>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</si>
  <si>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</si>
  <si>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</si>
  <si>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</si>
  <si>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</si>
  <si>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</si>
  <si>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</si>
  <si>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</si>
  <si>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</si>
  <si>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</si>
  <si>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</si>
  <si>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</si>
  <si>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</si>
  <si>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</si>
  <si>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</si>
  <si>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</si>
  <si>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</si>
  <si>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</si>
  <si>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</si>
  <si>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</si>
  <si>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</si>
  <si>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</si>
  <si>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</si>
  <si>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</si>
  <si>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</si>
  <si>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</si>
  <si>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</si>
  <si>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</si>
  <si>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</si>
  <si>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</si>
  <si>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</si>
  <si>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</si>
  <si>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</si>
  <si>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</si>
  <si>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</si>
  <si>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</si>
  <si>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</si>
  <si>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</si>
  <si>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</si>
  <si>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</si>
  <si>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</si>
  <si>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</si>
  <si>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</si>
  <si>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</si>
  <si>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</si>
  <si>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</si>
  <si>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</si>
  <si>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</si>
  <si>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</si>
  <si>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</si>
  <si>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</si>
  <si>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</si>
  <si>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</si>
  <si>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</si>
  <si>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</si>
  <si>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</si>
  <si>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</si>
  <si>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</si>
  <si>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</si>
  <si>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</si>
  <si>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</si>
  <si>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</si>
  <si>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</si>
  <si>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</si>
  <si>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</si>
  <si>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</si>
  <si>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</si>
  <si>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</si>
  <si>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</si>
  <si>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</si>
  <si>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</si>
  <si>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</si>
  <si>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</si>
  <si>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</si>
  <si>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</si>
  <si>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</si>
  <si>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</si>
  <si>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</si>
  <si>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</si>
  <si>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</si>
  <si>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</si>
  <si>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</si>
  <si>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</si>
  <si>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</si>
  <si>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</si>
  <si>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</si>
  <si>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</si>
  <si>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</si>
  <si>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</si>
  <si>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</si>
  <si>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</si>
  <si>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</si>
  <si>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</si>
  <si>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</si>
  <si>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</si>
  <si>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</si>
  <si>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</si>
  <si>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</si>
  <si>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</si>
  <si>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</si>
  <si>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</si>
  <si>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</si>
  <si>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</si>
  <si>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</si>
  <si>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</si>
  <si>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</si>
  <si>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</si>
  <si>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</si>
  <si>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</si>
  <si>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</si>
  <si>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</si>
  <si>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</si>
  <si>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</si>
  <si>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</si>
  <si>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</si>
  <si>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</si>
  <si>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</si>
  <si>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</si>
  <si>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</si>
  <si>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</si>
  <si>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</si>
  <si>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</si>
  <si>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</si>
  <si>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</si>
  <si>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</si>
  <si>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</si>
  <si>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</si>
  <si>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</si>
  <si>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</si>
  <si>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</si>
  <si>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</si>
  <si>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</si>
  <si>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</si>
  <si>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</si>
  <si>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</si>
  <si>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</si>
  <si>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</si>
  <si>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</si>
  <si>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</si>
  <si>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</si>
  <si>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</si>
  <si>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</si>
  <si>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</si>
  <si>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</si>
  <si>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</si>
  <si>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</si>
  <si>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</si>
  <si>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</si>
  <si>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</si>
  <si>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</si>
  <si>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</si>
  <si>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</si>
  <si>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</si>
  <si>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</si>
  <si>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</si>
  <si>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</si>
  <si>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</si>
  <si>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</si>
  <si>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</si>
  <si>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</si>
  <si>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</si>
  <si>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</si>
  <si>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</si>
  <si>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</si>
  <si>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</si>
  <si>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</si>
  <si>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</si>
  <si>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</si>
  <si>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</si>
  <si>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</si>
  <si>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</si>
  <si>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</si>
  <si>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</si>
  <si>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</si>
  <si>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</si>
  <si>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</si>
  <si>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</si>
  <si>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</si>
  <si>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</si>
  <si>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</si>
  <si>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</si>
  <si>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</si>
  <si>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</si>
  <si>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</si>
  <si>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</si>
  <si>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</si>
  <si>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</si>
  <si>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</si>
  <si>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</si>
  <si>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</si>
  <si>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</si>
  <si>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</si>
  <si>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</si>
  <si>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</si>
  <si>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</si>
  <si>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</si>
  <si>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</si>
  <si>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</si>
  <si>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</si>
  <si>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</si>
  <si>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</si>
  <si>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</si>
  <si>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</si>
  <si>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</si>
  <si>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</si>
  <si>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</si>
  <si>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</si>
  <si>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</si>
  <si>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</si>
  <si>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</si>
  <si>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</si>
  <si>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</si>
  <si>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</si>
  <si>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</si>
  <si>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</si>
  <si>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</si>
  <si>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</si>
  <si>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</si>
  <si>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</si>
  <si>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</si>
  <si>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</si>
  <si>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</si>
  <si>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</si>
  <si>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</si>
  <si>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</si>
  <si>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</si>
  <si>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</si>
  <si>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</si>
  <si>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</si>
  <si>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</si>
  <si>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</si>
  <si>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</si>
  <si>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</si>
  <si>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</si>
  <si>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</si>
  <si>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</si>
  <si>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</si>
  <si>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</si>
  <si>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</si>
  <si>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</si>
  <si>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</si>
  <si>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</si>
  <si>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</si>
  <si>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</si>
  <si>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</si>
  <si>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</si>
  <si>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</si>
  <si>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</si>
  <si>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</si>
  <si>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</si>
  <si>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</si>
  <si>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</si>
  <si>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</si>
  <si>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</si>
  <si>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</si>
  <si>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</si>
  <si>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</si>
  <si>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</si>
  <si>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</si>
  <si>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</si>
  <si>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</si>
  <si>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</si>
  <si>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</si>
  <si>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</si>
  <si>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</si>
  <si>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</si>
  <si>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</si>
  <si>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</si>
  <si>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</si>
  <si>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</si>
  <si>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</si>
  <si>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</si>
  <si>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</si>
  <si>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</si>
  <si>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</si>
  <si>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</si>
  <si>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</si>
  <si>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</si>
  <si>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</si>
  <si>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</si>
  <si>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</si>
  <si>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</si>
  <si>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</si>
  <si>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</si>
  <si>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</si>
  <si>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</si>
  <si>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</si>
  <si>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</si>
  <si>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</si>
  <si>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</si>
  <si>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</si>
  <si>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</si>
  <si>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</si>
  <si>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</si>
  <si>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</si>
  <si>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</si>
  <si>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</si>
  <si>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</si>
  <si>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</si>
  <si>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</si>
  <si>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</si>
  <si>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</si>
  <si>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</si>
  <si>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</si>
  <si>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</si>
  <si>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</si>
  <si>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</si>
  <si>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</si>
  <si>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</si>
  <si>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</si>
  <si>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</si>
  <si>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</si>
  <si>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</si>
  <si>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</si>
  <si>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</si>
  <si>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</si>
  <si>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</si>
  <si>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</si>
  <si>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</si>
  <si>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</si>
  <si>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</si>
  <si>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</si>
  <si>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</si>
  <si>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</si>
  <si>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</si>
  <si>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</si>
  <si>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</si>
  <si>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</si>
  <si>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</si>
  <si>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</si>
  <si>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</si>
  <si>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</si>
  <si>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</si>
  <si>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</si>
  <si>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</si>
  <si>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</si>
  <si>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</si>
  <si>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</si>
  <si>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</si>
  <si>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</si>
  <si>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</si>
  <si>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</si>
  <si>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</si>
  <si>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</si>
  <si>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</si>
  <si>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</si>
  <si>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</si>
  <si>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</si>
  <si>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</si>
  <si>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</si>
  <si>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</si>
  <si>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</si>
  <si>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</si>
  <si>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</si>
  <si>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</si>
  <si>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</si>
  <si>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</si>
  <si>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</si>
  <si>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</si>
  <si>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</si>
  <si>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</si>
  <si>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</si>
  <si>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</si>
  <si>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</si>
  <si>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</si>
  <si>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</si>
  <si>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</si>
  <si>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</si>
  <si>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</si>
  <si>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</si>
  <si>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</si>
  <si>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</si>
  <si>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</si>
  <si>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</si>
  <si>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</si>
  <si>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</si>
  <si>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</si>
  <si>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</si>
  <si>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</si>
  <si>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</si>
  <si>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</si>
  <si>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</si>
  <si>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</si>
  <si>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</si>
  <si>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</si>
  <si>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</si>
  <si>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</si>
  <si>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</si>
  <si>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</si>
  <si>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</si>
  <si>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</si>
  <si>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</si>
  <si>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</si>
  <si>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</si>
  <si>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</si>
  <si>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</si>
  <si>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</si>
  <si>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</si>
  <si>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</si>
  <si>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</si>
  <si>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</si>
  <si>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</si>
  <si>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</si>
  <si>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</si>
  <si>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</si>
  <si>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</si>
  <si>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</si>
  <si>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</si>
  <si>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</si>
  <si>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</si>
  <si>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</si>
  <si>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</si>
  <si>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</si>
  <si>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</si>
  <si>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</si>
  <si>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</si>
  <si>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</si>
  <si>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</si>
  <si>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</si>
  <si>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</si>
  <si>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</si>
  <si>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</si>
  <si>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</si>
  <si>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</si>
  <si>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</si>
  <si>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</si>
  <si>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</si>
  <si>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</si>
  <si>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</si>
  <si>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</si>
  <si>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</si>
  <si>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</si>
  <si>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</si>
  <si>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</si>
  <si>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</si>
  <si>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</si>
  <si>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</si>
  <si>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</si>
  <si>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</si>
  <si>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</si>
  <si>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</si>
  <si>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</si>
  <si>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</si>
  <si>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</si>
  <si>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</si>
  <si>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</si>
  <si>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</si>
  <si>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</si>
  <si>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</si>
  <si>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</si>
  <si>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</si>
  <si>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</si>
  <si>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</si>
  <si>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</si>
  <si>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</si>
  <si>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</si>
  <si>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</si>
  <si>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</si>
  <si>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</si>
  <si>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</si>
  <si>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</si>
  <si>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</si>
  <si>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</si>
  <si>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</si>
  <si>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</si>
  <si>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</si>
  <si>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</si>
  <si>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</si>
  <si>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</si>
  <si>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</si>
  <si>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</si>
  <si>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</si>
  <si>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</si>
  <si>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</si>
  <si>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</si>
  <si>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</si>
  <si>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</si>
  <si>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</si>
  <si>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</si>
  <si>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</si>
  <si>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</si>
  <si>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</si>
  <si>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</si>
  <si>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</si>
  <si>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</si>
  <si>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</si>
  <si>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</si>
  <si>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</si>
  <si>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</si>
  <si>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</si>
  <si>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</si>
  <si>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</si>
  <si>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</si>
  <si>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</si>
  <si>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</si>
  <si>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</si>
  <si>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</si>
  <si>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</si>
  <si>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</si>
  <si>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</si>
  <si>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</si>
  <si>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</si>
  <si>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</si>
  <si>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</si>
  <si>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</si>
  <si>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</si>
  <si>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</si>
  <si>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</si>
  <si>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</si>
  <si>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</si>
  <si>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</si>
  <si>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</si>
  <si>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</si>
  <si>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</si>
  <si>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</si>
  <si>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</si>
  <si>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</si>
  <si>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</si>
  <si>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</si>
  <si>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</si>
  <si>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</si>
  <si>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</si>
  <si>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</si>
  <si>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</si>
  <si>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</si>
  <si>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</si>
  <si>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</si>
  <si>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</si>
  <si>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</si>
  <si>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</si>
  <si>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</si>
  <si>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</si>
  <si>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</si>
  <si>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</si>
  <si>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</si>
  <si>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</si>
  <si>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</si>
  <si>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</si>
  <si>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</si>
  <si>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</si>
  <si>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</si>
  <si>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</si>
  <si>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</si>
  <si>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</si>
  <si>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</si>
  <si>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</si>
  <si>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</si>
  <si>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</si>
  <si>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</si>
  <si>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</si>
  <si>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</si>
  <si>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</si>
  <si>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</si>
  <si>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</si>
  <si>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</si>
  <si>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</si>
  <si>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</si>
  <si>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</si>
  <si>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</si>
  <si>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</si>
  <si>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</si>
  <si>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</si>
  <si>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</si>
  <si>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</si>
  <si>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</si>
  <si>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</si>
  <si>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</si>
  <si>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</si>
  <si>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</si>
  <si>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</si>
  <si>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</si>
  <si>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</si>
  <si>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</si>
  <si>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</si>
  <si>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</si>
  <si>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</si>
  <si>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</si>
  <si>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</si>
  <si>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</si>
  <si>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</si>
  <si>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</si>
  <si>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</si>
  <si>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</si>
  <si>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</si>
  <si>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</si>
  <si>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</si>
  <si>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</si>
  <si>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</si>
  <si>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</si>
  <si>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</si>
  <si>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</si>
  <si>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</si>
  <si>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</si>
  <si>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</si>
  <si>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</si>
  <si>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</si>
  <si>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</si>
  <si>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</si>
  <si>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</si>
  <si>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</si>
  <si>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</si>
  <si>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</si>
  <si>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</si>
  <si>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</si>
  <si>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</si>
  <si>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</si>
  <si>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</si>
  <si>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</si>
  <si>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</si>
  <si>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</si>
  <si>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</si>
  <si>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</si>
  <si>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</si>
  <si>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</si>
  <si>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</si>
  <si>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</si>
  <si>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</si>
  <si>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</si>
  <si>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</si>
  <si>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</si>
  <si>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</si>
  <si>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</si>
  <si>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</si>
  <si>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</si>
  <si>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</si>
  <si>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</si>
  <si>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</si>
  <si>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</si>
  <si>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</si>
  <si>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</si>
  <si>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</si>
  <si>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</si>
  <si>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</si>
  <si>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</si>
  <si>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</si>
  <si>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</si>
  <si>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</si>
  <si>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</si>
  <si>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</si>
  <si>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</si>
  <si>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</si>
  <si>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</si>
  <si>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</si>
  <si>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</si>
  <si>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</si>
  <si>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</si>
  <si>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</si>
  <si>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</si>
  <si>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</si>
  <si>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</si>
  <si>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</si>
  <si>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</si>
  <si>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</si>
  <si>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</si>
  <si>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</si>
  <si>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</si>
  <si>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</si>
  <si>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</si>
  <si>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</si>
  <si>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</si>
  <si>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</si>
  <si>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</si>
  <si>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</si>
  <si>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</si>
  <si>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</si>
  <si>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</si>
  <si>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</si>
  <si>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</si>
  <si>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</si>
  <si>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</si>
  <si>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</si>
  <si>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</si>
  <si>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</si>
  <si>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</si>
  <si>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</si>
  <si>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</si>
  <si>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</si>
  <si>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</si>
  <si>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</si>
  <si>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</si>
  <si>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</si>
  <si>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</si>
  <si>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</si>
  <si>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</si>
  <si>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</si>
  <si>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</si>
  <si>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</si>
  <si>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</si>
  <si>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</si>
  <si>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</si>
  <si>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</si>
  <si>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</si>
  <si>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</si>
  <si>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</si>
  <si>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</si>
  <si>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</si>
  <si>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</si>
  <si>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</si>
  <si>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</si>
  <si>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</si>
  <si>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</si>
  <si>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</si>
  <si>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</si>
  <si>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</si>
  <si>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</si>
  <si>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</si>
  <si>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</si>
  <si>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</si>
  <si>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</si>
  <si>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</si>
  <si>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</si>
  <si>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</si>
  <si>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</si>
  <si>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</si>
  <si>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</si>
  <si>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</si>
  <si>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</si>
  <si>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</si>
  <si>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</si>
  <si>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</si>
  <si>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</si>
  <si>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</si>
  <si>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</si>
  <si>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</si>
  <si>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</si>
  <si>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</si>
  <si>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</si>
  <si>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</si>
  <si>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</si>
  <si>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</si>
  <si>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</si>
  <si>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</si>
  <si>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</si>
  <si>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</si>
  <si>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</si>
  <si>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</si>
  <si>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</si>
  <si>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</si>
  <si>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</si>
  <si>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</si>
  <si>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</si>
  <si>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</si>
  <si>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</si>
  <si>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</si>
  <si>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</si>
  <si>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</si>
  <si>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</si>
  <si>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</si>
  <si>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</si>
  <si>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</si>
  <si>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</si>
  <si>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</si>
  <si>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</si>
  <si>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</si>
  <si>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</si>
  <si>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</si>
  <si>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</si>
  <si>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</si>
  <si>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</si>
  <si>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</si>
  <si>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</si>
  <si>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</si>
  <si>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</si>
  <si>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</si>
  <si>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</si>
  <si>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</si>
  <si>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</si>
  <si>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</si>
  <si>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</si>
  <si>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</si>
  <si>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</si>
  <si>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</si>
  <si>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</si>
  <si>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</si>
  <si>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</si>
  <si>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</si>
  <si>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</si>
  <si>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</si>
  <si>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</si>
  <si>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</si>
  <si>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</si>
  <si>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</si>
  <si>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</si>
  <si>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</si>
  <si>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</si>
  <si>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</si>
  <si>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</si>
  <si>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</si>
  <si>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</si>
  <si>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</si>
  <si>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</si>
  <si>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</si>
  <si>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</si>
  <si>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</si>
  <si>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</si>
  <si>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</si>
  <si>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</si>
  <si>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</si>
  <si>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</si>
  <si>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</si>
  <si>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</si>
  <si>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</si>
  <si>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</si>
  <si>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</si>
  <si>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</si>
  <si>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</si>
  <si>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</si>
  <si>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</si>
  <si>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</si>
  <si>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</si>
  <si>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</si>
  <si>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</si>
  <si>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</si>
  <si>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</si>
  <si>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</si>
  <si>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</si>
  <si>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</si>
  <si>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</si>
  <si>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</si>
  <si>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</si>
  <si>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</si>
  <si>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</si>
  <si>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</si>
  <si>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</si>
  <si>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</si>
  <si>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</si>
  <si>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</si>
  <si>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</si>
  <si>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</si>
  <si>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</si>
  <si>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</si>
  <si>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</si>
  <si>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</si>
  <si>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</si>
  <si>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</si>
  <si>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</si>
  <si>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</si>
  <si>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</si>
  <si>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</si>
  <si>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</si>
  <si>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</si>
  <si>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</si>
  <si>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</si>
  <si>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</si>
  <si>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</si>
  <si>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</si>
  <si>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</si>
  <si>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</si>
  <si>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</si>
  <si>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</si>
  <si>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</si>
  <si>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</si>
  <si>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</si>
  <si>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</si>
  <si>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</si>
  <si>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</si>
  <si>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</si>
  <si>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</si>
  <si>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</si>
  <si>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</si>
  <si>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</si>
  <si>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</si>
  <si>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</si>
  <si>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</si>
  <si>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</si>
  <si>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</si>
  <si>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</si>
  <si>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</si>
  <si>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</si>
  <si>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</si>
  <si>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</si>
  <si>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</si>
  <si>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</si>
  <si>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</si>
  <si>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</si>
  <si>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</si>
  <si>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</si>
  <si>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</si>
  <si>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</si>
  <si>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</si>
  <si>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</si>
  <si>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</si>
  <si>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</si>
  <si>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</si>
  <si>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</si>
  <si>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</si>
  <si>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</si>
  <si>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</si>
  <si>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</si>
  <si>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</si>
  <si>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</si>
  <si>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</si>
  <si>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</si>
  <si>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</si>
  <si>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</si>
  <si>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</si>
  <si>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</si>
  <si>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</si>
  <si>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</si>
  <si>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</si>
  <si>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</si>
  <si>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</si>
  <si>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</si>
  <si>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</si>
  <si>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</si>
  <si>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</si>
  <si>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</si>
  <si>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</si>
  <si>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</si>
  <si>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</si>
  <si>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</si>
  <si>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</si>
  <si>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</si>
  <si>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</si>
  <si>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</si>
  <si>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</si>
  <si>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</si>
  <si>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</si>
  <si>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</si>
  <si>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</si>
  <si>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</si>
  <si>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</si>
  <si>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</si>
  <si>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</si>
  <si>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</si>
  <si>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</si>
  <si>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</si>
  <si>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</si>
  <si>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</si>
  <si>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</si>
  <si>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</si>
  <si>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</si>
  <si>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</si>
  <si>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</si>
  <si>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</si>
  <si>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</si>
  <si>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</si>
  <si>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</si>
  <si>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</si>
  <si>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</si>
  <si>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</si>
  <si>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</si>
  <si>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</si>
  <si>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</si>
  <si>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</si>
  <si>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</si>
  <si>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</si>
  <si>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</si>
  <si>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</si>
  <si>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</si>
  <si>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</si>
  <si>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</si>
  <si>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</si>
  <si>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</si>
  <si>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</si>
  <si>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</si>
  <si>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</si>
  <si>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</si>
  <si>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</si>
  <si>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</si>
  <si>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</si>
  <si>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</si>
  <si>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</si>
  <si>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</si>
  <si>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</si>
  <si>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</si>
  <si>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</si>
  <si>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</si>
  <si>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</si>
  <si>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</si>
  <si>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</si>
  <si>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</si>
  <si>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</si>
  <si>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</si>
  <si>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</si>
  <si>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</si>
  <si>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</si>
  <si>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</si>
  <si>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</si>
  <si>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</si>
  <si>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</si>
  <si>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</si>
  <si>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</si>
  <si>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</si>
  <si>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</si>
  <si>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</si>
  <si>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</si>
  <si>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</si>
  <si>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</si>
  <si>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</si>
  <si>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</si>
  <si>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</si>
  <si>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</si>
  <si>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</si>
  <si>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</si>
  <si>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</si>
  <si>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</si>
  <si>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</si>
  <si>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</si>
  <si>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</si>
  <si>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</si>
  <si>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</si>
  <si>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</si>
  <si>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</si>
  <si>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</si>
  <si>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</si>
  <si>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</si>
  <si>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</si>
  <si>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</si>
  <si>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</si>
  <si>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</si>
  <si>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</si>
  <si>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</si>
  <si>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</si>
  <si>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</si>
  <si>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</si>
  <si>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</si>
  <si>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</si>
  <si>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</si>
  <si>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</si>
  <si>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</si>
  <si>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</si>
  <si>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</si>
  <si>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</si>
  <si>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</si>
  <si>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</si>
  <si>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</si>
  <si>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</si>
  <si>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</si>
  <si>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</si>
  <si>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</si>
  <si>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</si>
  <si>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</si>
  <si>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</si>
  <si>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</si>
  <si>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</si>
  <si>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</si>
  <si>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</si>
  <si>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</si>
  <si>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</si>
  <si>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</si>
  <si>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</si>
  <si>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</si>
  <si>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</si>
  <si>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</si>
  <si>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</si>
  <si>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</si>
  <si>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</si>
  <si>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</si>
  <si>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</si>
  <si>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</si>
  <si>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</si>
  <si>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</si>
  <si>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</si>
  <si>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</si>
  <si>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</si>
  <si>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</si>
  <si>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</si>
  <si>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</si>
  <si>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</si>
  <si>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</si>
  <si>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</si>
  <si>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</si>
  <si>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</si>
  <si>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</si>
  <si>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</si>
  <si>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</si>
  <si>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</si>
  <si>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</si>
  <si>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</si>
  <si>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</si>
  <si>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</si>
  <si>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</si>
  <si>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</si>
  <si>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</si>
  <si>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</si>
  <si>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</si>
  <si>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</si>
  <si>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</si>
  <si>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</si>
  <si>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</si>
  <si>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</si>
  <si>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</si>
  <si>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</si>
  <si>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</si>
  <si>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</si>
  <si>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</si>
  <si>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</si>
  <si>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</si>
  <si>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</si>
  <si>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</si>
  <si>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</si>
  <si>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</si>
  <si>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</si>
  <si>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</si>
  <si>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</si>
  <si>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</si>
  <si>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</si>
  <si>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</si>
  <si>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</si>
  <si>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</si>
  <si>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</si>
  <si>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</si>
  <si>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</si>
  <si>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</si>
  <si>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</si>
  <si>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</si>
  <si>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</si>
  <si>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</si>
  <si>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</si>
  <si>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</si>
  <si>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</si>
  <si>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</si>
  <si>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</si>
  <si>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</si>
  <si>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</si>
  <si>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</si>
  <si>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</si>
  <si>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</si>
  <si>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</si>
  <si>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</si>
  <si>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</si>
  <si>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</si>
  <si>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</si>
  <si>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</si>
  <si>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</si>
  <si>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</si>
  <si>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</si>
  <si>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</si>
  <si>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</si>
  <si>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</si>
  <si>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</si>
  <si>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</si>
  <si>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</si>
  <si>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</si>
  <si>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</si>
  <si>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</si>
  <si>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</si>
  <si>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</si>
  <si>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</si>
  <si>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</si>
  <si>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</si>
  <si>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</si>
  <si>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</si>
  <si>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</si>
  <si>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</si>
  <si>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</si>
  <si>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</si>
  <si>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</si>
  <si>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</si>
  <si>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</si>
  <si>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</si>
  <si>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</si>
  <si>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</si>
  <si>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</si>
  <si>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</si>
  <si>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</si>
  <si>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</si>
  <si>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</si>
  <si>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</si>
  <si>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</si>
  <si>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</si>
  <si>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</si>
  <si>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</si>
  <si>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</si>
  <si>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</si>
  <si>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</si>
  <si>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</si>
  <si>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</si>
  <si>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</si>
  <si>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</si>
  <si>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</si>
  <si>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</si>
  <si>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</si>
  <si>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</si>
  <si>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</si>
  <si>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</si>
  <si>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</si>
  <si>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</si>
  <si>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</si>
  <si>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</si>
  <si>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</si>
  <si>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</si>
  <si>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</si>
  <si>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</si>
  <si>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</si>
  <si>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</si>
  <si>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</si>
  <si>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</si>
  <si>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</si>
  <si>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</si>
  <si>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</si>
  <si>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</si>
  <si>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</si>
  <si>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</si>
  <si>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</si>
  <si>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</si>
  <si>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</si>
  <si>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</si>
  <si>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</si>
  <si>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</si>
  <si>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</si>
  <si>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</si>
  <si>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</si>
  <si>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</si>
  <si>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</si>
  <si>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</si>
  <si>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</si>
  <si>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</si>
  <si>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</si>
  <si>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</si>
  <si>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</si>
  <si>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</si>
  <si>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</si>
  <si>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</si>
  <si>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</si>
  <si>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</si>
  <si>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</si>
  <si>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</si>
  <si>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</si>
  <si>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</si>
  <si>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</si>
  <si>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</si>
  <si>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</si>
  <si>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</si>
  <si>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</si>
  <si>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</si>
  <si>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</si>
  <si>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</si>
  <si>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</si>
  <si>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</si>
  <si>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</si>
  <si>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</si>
  <si>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</si>
  <si>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</si>
  <si>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</si>
  <si>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</si>
  <si>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</si>
  <si>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</si>
  <si>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</si>
  <si>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</si>
  <si>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</si>
  <si>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</si>
  <si>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</si>
  <si>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</si>
  <si>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</si>
  <si>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</si>
  <si>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</si>
  <si>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</si>
  <si>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</si>
  <si>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</si>
  <si>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</si>
  <si>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</si>
  <si>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</si>
  <si>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</si>
  <si>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</si>
  <si>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</si>
  <si>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</si>
  <si>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</si>
  <si>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</si>
  <si>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</si>
  <si>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</si>
  <si>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</si>
  <si>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</si>
  <si>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</si>
  <si>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</si>
  <si>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</si>
  <si>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</si>
  <si>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</si>
  <si>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</si>
  <si>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</si>
  <si>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</si>
  <si>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</si>
  <si>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</si>
  <si>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</si>
  <si>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</si>
  <si>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</si>
  <si>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</si>
  <si>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</si>
  <si>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</si>
  <si>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</si>
  <si>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</si>
  <si>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</si>
  <si>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</si>
  <si>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</si>
  <si>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</si>
  <si>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</si>
  <si>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</si>
  <si>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</si>
  <si>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</si>
  <si>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</si>
  <si>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</si>
  <si>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</si>
  <si>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</si>
  <si>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</si>
  <si>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</si>
  <si>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</si>
  <si>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</si>
  <si>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</si>
  <si>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</si>
  <si>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</si>
  <si>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</si>
  <si>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</si>
  <si>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</si>
  <si>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</si>
  <si>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</si>
  <si>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</si>
  <si>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</si>
  <si>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</si>
  <si>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</si>
  <si>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</si>
  <si>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</si>
  <si>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</si>
  <si>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</si>
  <si>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</si>
  <si>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</si>
  <si>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</si>
  <si>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</si>
  <si>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</si>
  <si>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</si>
  <si>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</si>
  <si>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</si>
  <si>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</si>
  <si>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</si>
  <si>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</si>
  <si>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</si>
  <si>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</si>
  <si>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</si>
  <si>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</si>
  <si>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</si>
  <si>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</si>
  <si>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</si>
  <si>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</si>
  <si>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</si>
  <si>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</si>
  <si>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</si>
  <si>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</si>
  <si>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</si>
  <si>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</si>
  <si>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</si>
  <si>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</si>
  <si>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</si>
  <si>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</si>
  <si>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</si>
  <si>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</si>
  <si>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</si>
  <si>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</si>
  <si>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</si>
  <si>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</si>
  <si>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</si>
  <si>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</si>
  <si>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</si>
  <si>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</si>
  <si>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</si>
  <si>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</si>
  <si>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</si>
  <si>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</si>
  <si>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</si>
  <si>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</si>
  <si>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</si>
  <si>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</si>
  <si>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</si>
  <si>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</si>
  <si>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</si>
  <si>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</si>
  <si>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</si>
  <si>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</si>
  <si>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</si>
  <si>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</si>
  <si>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</si>
  <si>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</si>
  <si>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</si>
  <si>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</si>
  <si>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</si>
  <si>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</si>
  <si>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</si>
  <si>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</si>
  <si>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</si>
  <si>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</si>
  <si>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</si>
  <si>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</si>
  <si>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</si>
  <si>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</si>
  <si>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</si>
  <si>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</si>
  <si>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</si>
  <si>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</si>
  <si>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</si>
  <si>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</si>
  <si>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</si>
  <si>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</si>
  <si>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</si>
  <si>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</si>
  <si>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</si>
  <si>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</si>
  <si>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</si>
  <si>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</si>
  <si>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</si>
  <si>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</si>
  <si>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</si>
  <si>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</si>
  <si>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</si>
  <si>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</si>
  <si>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</si>
  <si>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</si>
  <si>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</si>
  <si>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</si>
  <si>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</si>
  <si>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</si>
  <si>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</si>
  <si>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</si>
  <si>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</si>
  <si>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</si>
  <si>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</si>
  <si>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</si>
  <si>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</si>
  <si>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</si>
  <si>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</si>
  <si>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</si>
  <si>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</si>
  <si>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</si>
  <si>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</si>
  <si>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</si>
  <si>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</si>
  <si>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</si>
  <si>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</si>
  <si>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</si>
  <si>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</si>
  <si>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</si>
  <si>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</si>
  <si>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</si>
  <si>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</si>
  <si>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</si>
  <si>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</si>
  <si>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</si>
  <si>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</si>
  <si>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</si>
  <si>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</si>
  <si>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</si>
  <si>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</si>
  <si>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</si>
  <si>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</si>
  <si>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</si>
  <si>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</si>
  <si>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</si>
  <si>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</si>
  <si>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</si>
  <si>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</si>
  <si>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</si>
  <si>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</si>
  <si>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</si>
  <si>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</si>
  <si>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</si>
  <si>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</si>
  <si>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</si>
  <si>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</si>
  <si>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</si>
  <si>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</si>
  <si>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</si>
  <si>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</si>
  <si>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</si>
  <si>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</si>
  <si>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</si>
  <si>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</si>
  <si>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</si>
  <si>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</si>
  <si>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</si>
  <si>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</si>
  <si>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</si>
  <si>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</si>
  <si>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</si>
  <si>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</si>
  <si>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</si>
  <si>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</si>
  <si>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</si>
  <si>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</si>
  <si>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</si>
  <si>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</si>
  <si>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</si>
  <si>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</si>
  <si>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</si>
  <si>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</si>
  <si>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</si>
  <si>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</si>
  <si>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</si>
  <si>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</si>
  <si>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</si>
  <si>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</si>
  <si>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</si>
  <si>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</si>
  <si>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</si>
  <si>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</si>
  <si>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</si>
  <si>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</si>
  <si>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</si>
  <si>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</si>
  <si>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</si>
  <si>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</si>
  <si>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</si>
  <si>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</si>
  <si>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</si>
  <si>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</si>
  <si>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</si>
  <si>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</si>
  <si>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</si>
  <si>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</si>
  <si>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</si>
  <si>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</si>
  <si>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</si>
  <si>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</si>
  <si>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</si>
  <si>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</si>
  <si>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</si>
  <si>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</si>
  <si>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</si>
  <si>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</si>
  <si>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</si>
  <si>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</si>
  <si>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</si>
  <si>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</si>
  <si>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</si>
  <si>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</si>
  <si>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</si>
  <si>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</si>
  <si>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</si>
  <si>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</si>
  <si>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</si>
  <si>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</si>
  <si>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</si>
  <si>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</si>
  <si>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</si>
  <si>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</si>
  <si>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</si>
  <si>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</si>
  <si>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</si>
  <si>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</si>
  <si>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</si>
  <si>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</si>
  <si>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</si>
  <si>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</si>
  <si>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</si>
  <si>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</si>
  <si>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</si>
  <si>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</si>
  <si>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</si>
  <si>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</si>
  <si>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</si>
  <si>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</si>
  <si>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</si>
  <si>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</si>
  <si>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</si>
  <si>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</si>
  <si>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</si>
  <si>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</si>
  <si>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</si>
  <si>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</si>
  <si>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</si>
  <si>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</si>
  <si>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</si>
  <si>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</si>
  <si>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</si>
  <si>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</si>
  <si>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</si>
  <si>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</si>
  <si>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</si>
  <si>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</si>
  <si>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</si>
  <si>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</si>
  <si>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</si>
  <si>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</si>
  <si>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</si>
  <si>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</si>
  <si>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</si>
  <si>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</si>
  <si>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</si>
  <si>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</si>
  <si>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</si>
  <si>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</si>
  <si>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</si>
  <si>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</si>
  <si>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</si>
  <si>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</si>
  <si>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</si>
  <si>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</si>
  <si>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</si>
  <si>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</si>
  <si>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</si>
  <si>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</si>
  <si>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</si>
  <si>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</si>
  <si>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</si>
  <si>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</si>
  <si>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</si>
  <si>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</si>
  <si>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</si>
  <si>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</si>
  <si>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</si>
  <si>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</si>
  <si>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</si>
  <si>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</si>
  <si>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</si>
  <si>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</si>
  <si>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</si>
  <si>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</si>
  <si>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</si>
  <si>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</si>
  <si>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</si>
  <si>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</si>
  <si>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</si>
  <si>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</si>
  <si>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</si>
  <si>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</si>
  <si>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</si>
  <si>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</si>
  <si>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</si>
  <si>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</si>
  <si>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</si>
  <si>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</si>
  <si>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</si>
  <si>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</si>
  <si>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</si>
  <si>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</si>
  <si>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</si>
  <si>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</si>
  <si>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</si>
  <si>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</si>
  <si>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</si>
  <si>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</si>
  <si>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</si>
  <si>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</si>
  <si>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</si>
  <si>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</si>
  <si>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</si>
  <si>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</si>
  <si>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</si>
  <si>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</si>
  <si>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</si>
  <si>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</si>
  <si>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</si>
  <si>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</si>
  <si>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</si>
  <si>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</si>
  <si>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</si>
  <si>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</si>
  <si>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</si>
  <si>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</si>
  <si>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</si>
  <si>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</si>
  <si>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</si>
  <si>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</si>
  <si>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</si>
  <si>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</si>
  <si>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</si>
  <si>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</si>
  <si>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</si>
  <si>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</si>
  <si>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</si>
  <si>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</si>
  <si>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</si>
  <si>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</si>
  <si>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</si>
  <si>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</si>
  <si>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</si>
  <si>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</si>
  <si>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</si>
  <si>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</si>
  <si>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</si>
  <si>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</si>
  <si>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</si>
  <si>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</si>
  <si>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</si>
  <si>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</si>
  <si>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</si>
  <si>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</si>
  <si>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</si>
  <si>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</si>
  <si>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</si>
  <si>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</si>
  <si>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</si>
  <si>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</si>
  <si>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</si>
  <si>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</si>
  <si>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</si>
  <si>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</si>
  <si>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</si>
  <si>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</si>
  <si>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</si>
  <si>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</si>
  <si>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</si>
  <si>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</si>
  <si>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</si>
  <si>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</si>
  <si>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</si>
  <si>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</si>
  <si>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</si>
  <si>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</si>
  <si>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</si>
  <si>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</si>
  <si>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</si>
  <si>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</si>
  <si>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</si>
  <si>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</si>
  <si>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</si>
  <si>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</si>
  <si>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</si>
  <si>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</si>
  <si>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</si>
  <si>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</si>
  <si>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</si>
  <si>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</si>
  <si>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</si>
  <si>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</si>
  <si>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</si>
  <si>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</si>
  <si>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</si>
  <si>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</si>
  <si>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</si>
  <si>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</si>
  <si>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</si>
  <si>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</si>
  <si>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</si>
  <si>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</si>
  <si>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</si>
  <si>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</si>
  <si>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</si>
  <si>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</si>
  <si>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</si>
  <si>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</si>
  <si>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</si>
  <si>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</si>
  <si>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</si>
  <si>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</si>
  <si>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</si>
  <si>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</si>
  <si>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</si>
  <si>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</si>
  <si>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</si>
  <si>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</si>
  <si>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</si>
  <si>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</si>
  <si>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</si>
  <si>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</si>
  <si>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</si>
  <si>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</si>
  <si>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</si>
  <si>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</si>
  <si>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</si>
  <si>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</si>
  <si>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</si>
  <si>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</si>
  <si>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</si>
  <si>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</si>
  <si>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</si>
  <si>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</si>
  <si>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</si>
  <si>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</si>
  <si>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</si>
  <si>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</si>
  <si>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</si>
  <si>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</si>
  <si>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</si>
  <si>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</si>
  <si>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</si>
  <si>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</si>
  <si>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</si>
  <si>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</si>
  <si>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</si>
  <si>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</si>
  <si>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</si>
  <si>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</si>
  <si>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</si>
  <si>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</si>
  <si>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</si>
  <si>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</si>
  <si>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</si>
  <si>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</si>
  <si>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</si>
  <si>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</si>
  <si>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</si>
  <si>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</si>
  <si>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</si>
  <si>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</si>
  <si>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</si>
  <si>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</si>
  <si>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</si>
  <si>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</si>
  <si>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</si>
  <si>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</si>
  <si>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</si>
  <si>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</si>
  <si>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</si>
  <si>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</si>
  <si>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</si>
  <si>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</si>
  <si>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</si>
  <si>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</si>
  <si>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</si>
  <si>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</si>
  <si>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</si>
  <si>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</si>
  <si>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</si>
  <si>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</si>
  <si>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</si>
  <si>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</si>
  <si>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</si>
  <si>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</si>
  <si>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</si>
  <si>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</si>
  <si>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</si>
  <si>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</si>
  <si>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</si>
  <si>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</si>
  <si>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</si>
  <si>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</si>
  <si>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</si>
  <si>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</si>
  <si>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</si>
  <si>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</si>
  <si>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</si>
  <si>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</si>
  <si>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</si>
  <si>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</si>
  <si>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</si>
  <si>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</si>
  <si>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</si>
  <si>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</si>
  <si>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</si>
  <si>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</si>
  <si>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</si>
  <si>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</si>
  <si>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</si>
  <si>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</si>
  <si>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</si>
  <si>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</si>
  <si>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</si>
  <si>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</si>
  <si>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</si>
  <si>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</si>
  <si>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</si>
  <si>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</si>
  <si>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</si>
  <si>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</si>
  <si>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</si>
  <si>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</si>
  <si>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</si>
  <si>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</si>
  <si>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</si>
  <si>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</si>
  <si>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</si>
  <si>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</si>
  <si>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</si>
  <si>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</si>
  <si>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</si>
  <si>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</si>
  <si>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</si>
  <si>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</si>
  <si>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</si>
  <si>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</si>
  <si>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</si>
  <si>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</si>
  <si>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</si>
  <si>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</si>
  <si>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</si>
  <si>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</si>
  <si>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</si>
  <si>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</si>
  <si>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</si>
  <si>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</si>
  <si>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</si>
  <si>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</si>
  <si>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</si>
  <si>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</si>
  <si>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</si>
  <si>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</si>
  <si>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</si>
  <si>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</si>
  <si>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</si>
  <si>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</si>
  <si>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</si>
  <si>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</si>
  <si>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</si>
  <si>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</si>
  <si>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</si>
  <si>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</si>
  <si>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</si>
  <si>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</si>
  <si>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</si>
  <si>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</si>
  <si>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</si>
  <si>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</si>
  <si>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</si>
  <si>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</si>
  <si>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</si>
  <si>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</si>
  <si>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</si>
  <si>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</si>
  <si>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</si>
  <si>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</si>
  <si>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</si>
  <si>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</si>
  <si>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</si>
  <si>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</si>
  <si>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</si>
  <si>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</si>
  <si>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</si>
  <si>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</si>
  <si>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</si>
  <si>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</si>
  <si>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</si>
  <si>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</si>
  <si>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</si>
  <si>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</si>
  <si>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</si>
  <si>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</si>
  <si>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</si>
  <si>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</si>
  <si>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</si>
  <si>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</si>
  <si>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</si>
  <si>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</si>
  <si>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</si>
  <si>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</si>
  <si>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</si>
  <si>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</si>
  <si>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</si>
  <si>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</si>
  <si>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</si>
  <si>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</si>
  <si>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</si>
  <si>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</si>
  <si>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</si>
  <si>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</si>
  <si>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</si>
  <si>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</si>
  <si>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</si>
  <si>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</si>
  <si>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</si>
  <si>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</si>
  <si>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</si>
  <si>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</si>
  <si>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</si>
  <si>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</si>
  <si>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</si>
  <si>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</si>
  <si>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</si>
  <si>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</si>
  <si>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</si>
  <si>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</si>
  <si>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</si>
  <si>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</si>
  <si>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</si>
  <si>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</si>
  <si>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</si>
  <si>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</si>
  <si>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</si>
  <si>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</si>
  <si>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</si>
  <si>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</si>
  <si>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</si>
  <si>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</si>
  <si>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</si>
  <si>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</si>
  <si>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</si>
  <si>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</si>
  <si>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</si>
  <si>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</si>
  <si>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</si>
  <si>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</si>
  <si>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</si>
  <si>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</si>
  <si>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</si>
  <si>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</si>
  <si>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</si>
  <si>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</si>
  <si>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</si>
  <si>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</si>
  <si>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</si>
  <si>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</si>
  <si>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</si>
  <si>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</si>
  <si>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</si>
  <si>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</si>
  <si>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</si>
  <si>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</si>
  <si>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</si>
  <si>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</si>
  <si>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</si>
  <si>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</si>
  <si>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</si>
  <si>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</si>
  <si>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</si>
  <si>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</si>
  <si>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</si>
  <si>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</si>
  <si>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</si>
  <si>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</si>
  <si>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</si>
  <si>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</si>
  <si>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</si>
  <si>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</si>
  <si>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</si>
  <si>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</si>
  <si>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</si>
  <si>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</si>
  <si>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</si>
  <si>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</si>
  <si>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</si>
  <si>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</si>
  <si>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</si>
  <si>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</si>
  <si>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</si>
  <si>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</si>
  <si>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</si>
  <si>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</si>
  <si>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</si>
  <si>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</si>
  <si>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</si>
  <si>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</si>
  <si>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</si>
  <si>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</si>
  <si>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</si>
  <si>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</si>
  <si>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</si>
  <si>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</si>
  <si>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</si>
  <si>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</si>
  <si>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</si>
  <si>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</si>
  <si>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</si>
  <si>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</si>
  <si>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</si>
  <si>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</si>
  <si>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</si>
  <si>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</si>
  <si>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</si>
  <si>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</si>
  <si>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</si>
  <si>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</si>
  <si>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</si>
  <si>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</si>
  <si>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</si>
  <si>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</si>
  <si>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</si>
  <si>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</si>
  <si>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</si>
  <si>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</si>
  <si>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</si>
  <si>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</si>
  <si>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</si>
  <si>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</si>
  <si>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</si>
  <si>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</si>
  <si>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</si>
  <si>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</si>
  <si>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</si>
  <si>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</si>
  <si>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</si>
  <si>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</si>
  <si>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</si>
  <si>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</si>
  <si>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</si>
  <si>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</si>
  <si>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</si>
  <si>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</si>
  <si>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</si>
  <si>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</si>
  <si>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</si>
  <si>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</si>
  <si>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</si>
  <si>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</si>
  <si>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</si>
  <si>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</si>
  <si>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</si>
  <si>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</si>
  <si>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</si>
  <si>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</si>
  <si>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</si>
  <si>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</si>
  <si>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</si>
  <si>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</si>
  <si>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</si>
  <si>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</si>
  <si>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</si>
  <si>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</si>
  <si>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</si>
  <si>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</si>
  <si>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</si>
  <si>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</si>
  <si>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</si>
  <si>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</si>
  <si>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</si>
  <si>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</si>
  <si>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</si>
  <si>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</si>
  <si>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</si>
  <si>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</si>
  <si>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</si>
  <si>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</si>
  <si>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</si>
  <si>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</si>
  <si>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</si>
  <si>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</si>
  <si>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</si>
  <si>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</si>
  <si>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</si>
  <si>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</si>
  <si>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</si>
  <si>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</si>
  <si>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</si>
  <si>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</si>
  <si>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</si>
  <si>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</si>
  <si>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</si>
  <si>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</si>
  <si>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</si>
  <si>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</si>
  <si>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</si>
  <si>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</si>
  <si>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</si>
  <si>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</si>
  <si>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</si>
  <si>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</si>
  <si>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</si>
  <si>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</si>
  <si>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</si>
  <si>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</si>
  <si>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</si>
  <si>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</si>
  <si>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</si>
  <si>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</si>
  <si>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</si>
  <si>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</si>
  <si>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</si>
  <si>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</si>
  <si>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</si>
  <si>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</si>
  <si>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</si>
  <si>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</si>
  <si>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</si>
  <si>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</si>
  <si>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</si>
  <si>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</si>
  <si>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</si>
  <si>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</si>
  <si>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</si>
  <si>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</si>
  <si>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</si>
  <si>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</si>
  <si>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</si>
  <si>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</si>
  <si>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</si>
  <si>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</si>
  <si>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</si>
  <si>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</si>
  <si>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</si>
  <si>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</si>
  <si>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</si>
  <si>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</si>
  <si>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</si>
  <si>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</si>
  <si>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</si>
  <si>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</si>
  <si>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</si>
  <si>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</si>
  <si>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</si>
  <si>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</si>
  <si>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</si>
  <si>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</si>
  <si>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</si>
  <si>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</si>
  <si>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</si>
  <si>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</si>
  <si>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</si>
  <si>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</si>
  <si>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</si>
  <si>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</si>
  <si>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</si>
  <si>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</si>
  <si>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</si>
  <si>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</si>
  <si>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</si>
  <si>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</si>
  <si>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</si>
  <si>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</si>
  <si>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</si>
  <si>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</si>
  <si>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</si>
  <si>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</si>
  <si>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</si>
  <si>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</si>
  <si>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</si>
  <si>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</si>
  <si>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</si>
  <si>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</si>
  <si>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</si>
  <si>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</si>
  <si>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</si>
  <si>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</si>
  <si>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</si>
  <si>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</si>
  <si>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</si>
  <si>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</si>
  <si>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</si>
  <si>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</si>
  <si>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</si>
  <si>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</si>
  <si>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</si>
  <si>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</si>
  <si>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</si>
  <si>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</si>
  <si>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</si>
  <si>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</si>
  <si>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</si>
  <si>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</si>
  <si>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</si>
  <si>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</si>
  <si>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</si>
  <si>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</si>
  <si>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</si>
  <si>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</si>
  <si>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</si>
  <si>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</si>
  <si>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</si>
  <si>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</si>
  <si>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</si>
  <si>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</si>
  <si>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</si>
  <si>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</si>
  <si>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</si>
  <si>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</si>
  <si>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</si>
  <si>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</si>
  <si>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</si>
  <si>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</si>
  <si>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</si>
  <si>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</si>
  <si>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</si>
  <si>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</si>
  <si>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</si>
  <si>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</si>
  <si>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</si>
  <si>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</si>
  <si>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</si>
  <si>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</si>
  <si>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</si>
  <si>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</si>
  <si>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</si>
  <si>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</si>
  <si>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</si>
  <si>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</si>
  <si>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</si>
  <si>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</si>
  <si>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</si>
  <si>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</si>
  <si>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</si>
  <si>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</si>
  <si>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</si>
  <si>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</si>
  <si>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</si>
  <si>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</si>
  <si>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</si>
  <si>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</si>
  <si>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</si>
  <si>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</si>
  <si>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</si>
  <si>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</si>
  <si>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</si>
  <si>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</si>
  <si>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</si>
  <si>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</si>
  <si>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</si>
  <si>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</si>
  <si>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</si>
  <si>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</si>
  <si>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</si>
  <si>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</si>
  <si>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</si>
  <si>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</si>
  <si>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</si>
  <si>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</si>
  <si>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</si>
  <si>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</si>
  <si>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</si>
  <si>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</si>
  <si>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</si>
  <si>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</si>
  <si>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</si>
  <si>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</si>
  <si>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</si>
  <si>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</si>
  <si>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</si>
  <si>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</si>
  <si>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</si>
  <si>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</si>
  <si>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</si>
  <si>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</si>
  <si>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</si>
  <si>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</si>
  <si>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</si>
  <si>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</si>
  <si>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</si>
  <si>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</si>
  <si>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</si>
  <si>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</si>
  <si>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</si>
  <si>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</si>
  <si>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</si>
  <si>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</si>
  <si>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</si>
  <si>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</si>
  <si>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</si>
  <si>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</si>
  <si>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</si>
  <si>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</si>
  <si>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</si>
  <si>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</si>
  <si>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</si>
  <si>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</si>
  <si>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</si>
  <si>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</si>
  <si>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</si>
  <si>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</si>
  <si>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</si>
  <si>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</si>
  <si>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</si>
  <si>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</si>
  <si>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</si>
  <si>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</si>
  <si>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</si>
  <si>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</si>
  <si>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</si>
  <si>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</si>
  <si>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</si>
  <si>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</si>
  <si>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</si>
  <si>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</si>
  <si>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</si>
  <si>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</si>
  <si>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</si>
  <si>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</si>
  <si>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</si>
  <si>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</si>
  <si>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</si>
  <si>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</si>
  <si>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</si>
  <si>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</si>
  <si>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</si>
  <si>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</si>
  <si>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</si>
  <si>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</si>
  <si>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</si>
  <si>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</si>
  <si>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</si>
  <si>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</si>
  <si>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</si>
  <si>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</si>
  <si>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</si>
  <si>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</si>
  <si>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</si>
  <si>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</si>
  <si>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</si>
  <si>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</si>
  <si>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</si>
  <si>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</si>
  <si>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</si>
  <si>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</si>
  <si>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</si>
  <si>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</si>
  <si>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</si>
  <si>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</si>
  <si>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</si>
  <si>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</si>
  <si>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</si>
  <si>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</si>
  <si>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</si>
  <si>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</si>
  <si>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</si>
  <si>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</si>
  <si>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</si>
  <si>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</si>
  <si>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</si>
  <si>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</si>
  <si>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</si>
  <si>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</si>
  <si>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</si>
  <si>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</si>
  <si>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</si>
  <si>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</si>
  <si>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</si>
  <si>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</si>
  <si>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</si>
  <si>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</si>
  <si>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</si>
  <si>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</si>
  <si>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</si>
  <si>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</si>
  <si>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</si>
  <si>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</si>
  <si>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</si>
  <si>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</si>
  <si>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</si>
  <si>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</si>
  <si>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</si>
  <si>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</si>
  <si>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</si>
  <si>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</si>
  <si>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</si>
  <si>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</si>
  <si>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</si>
  <si>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</si>
  <si>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</si>
  <si>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</si>
  <si>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</si>
  <si>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</si>
  <si>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</si>
  <si>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</si>
  <si>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</si>
  <si>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</si>
  <si>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</si>
  <si>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</si>
  <si>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</si>
  <si>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</si>
  <si>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</si>
  <si>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</si>
  <si>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</si>
  <si>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</si>
  <si>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</si>
  <si>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</si>
  <si>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</si>
  <si>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</si>
  <si>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</si>
  <si>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</si>
  <si>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</si>
  <si>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</si>
  <si>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</si>
  <si>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</si>
  <si>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</si>
  <si>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</si>
  <si>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</si>
  <si>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</si>
  <si>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</si>
  <si>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</si>
  <si>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</si>
  <si>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</si>
  <si>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</si>
  <si>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</si>
  <si>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</si>
  <si>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</si>
  <si>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</si>
  <si>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</si>
  <si>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</si>
  <si>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</si>
  <si>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</si>
  <si>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</si>
  <si>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</si>
  <si>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</si>
  <si>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</si>
  <si>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</si>
  <si>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</si>
  <si>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</si>
  <si>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</si>
  <si>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</si>
  <si>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</si>
  <si>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</si>
  <si>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</si>
  <si>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</si>
  <si>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</si>
  <si>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</si>
  <si>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</si>
  <si>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</si>
  <si>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</si>
  <si>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</si>
  <si>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</si>
  <si>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</si>
  <si>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</si>
  <si>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</si>
  <si>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</si>
  <si>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</si>
  <si>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</si>
  <si>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</si>
  <si>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</si>
  <si>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</si>
  <si>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</si>
  <si>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</si>
  <si>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</si>
  <si>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</si>
  <si>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</si>
  <si>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</si>
  <si>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</si>
  <si>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</si>
  <si>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</si>
  <si>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</si>
  <si>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</si>
  <si>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</si>
  <si>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</si>
  <si>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</si>
  <si>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</si>
  <si>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</si>
  <si>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</si>
  <si>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</si>
  <si>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</si>
  <si>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</si>
  <si>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</si>
  <si>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</si>
  <si>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</si>
  <si>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</si>
  <si>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</si>
  <si>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</si>
  <si>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</si>
  <si>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</si>
  <si>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</si>
  <si>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</si>
  <si>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</si>
  <si>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</si>
  <si>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</si>
  <si>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</si>
  <si>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</si>
  <si>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</si>
  <si>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</si>
  <si>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</si>
  <si>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</si>
  <si>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</si>
  <si>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</si>
  <si>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</si>
  <si>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</si>
  <si>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</si>
  <si>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</si>
  <si>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</si>
  <si>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</si>
  <si>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</si>
  <si>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</si>
  <si>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</si>
  <si>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</si>
  <si>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</si>
  <si>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</si>
  <si>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</si>
  <si>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</si>
  <si>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</si>
  <si>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</si>
  <si>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</si>
  <si>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</si>
  <si>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</si>
  <si>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</si>
  <si>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</si>
  <si>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</si>
  <si>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</si>
  <si>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</si>
  <si>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</si>
  <si>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</si>
  <si>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</si>
  <si>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</si>
  <si>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</si>
  <si>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</si>
  <si>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</si>
  <si>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</si>
  <si>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</si>
  <si>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</si>
  <si>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</si>
  <si>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</si>
  <si>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</si>
  <si>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</si>
  <si>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</si>
  <si>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</si>
  <si>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</si>
  <si>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</si>
  <si>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</si>
  <si>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</si>
  <si>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</si>
  <si>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</si>
  <si>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</si>
  <si>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</si>
  <si>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</si>
  <si>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</si>
  <si>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</si>
  <si>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</si>
  <si>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</si>
  <si>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</si>
  <si>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</si>
  <si>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</si>
  <si>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</si>
  <si>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</si>
  <si>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</si>
  <si>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</si>
  <si>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</si>
  <si>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</si>
  <si>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</si>
  <si>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</si>
  <si>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</si>
  <si>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</si>
  <si>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</si>
  <si>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</si>
  <si>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</si>
  <si>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</si>
  <si>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</si>
  <si>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</si>
  <si>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</si>
  <si>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</si>
  <si>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</si>
  <si>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</si>
  <si>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</si>
  <si>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</si>
  <si>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</si>
  <si>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</si>
  <si>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</si>
  <si>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</si>
  <si>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</si>
  <si>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</si>
  <si>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</si>
  <si>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</si>
  <si>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</si>
  <si>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</si>
  <si>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</si>
  <si>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</si>
  <si>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</si>
  <si>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</si>
  <si>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</si>
  <si>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</si>
  <si>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</si>
  <si>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</si>
  <si>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</si>
  <si>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</si>
  <si>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</si>
  <si>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</si>
  <si>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</si>
  <si>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</si>
  <si>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</si>
  <si>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</si>
  <si>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</si>
  <si>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</si>
  <si>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</si>
  <si>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</si>
  <si>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</si>
  <si>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</si>
  <si>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</si>
  <si>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</si>
  <si>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</si>
  <si>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</si>
  <si>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</si>
  <si>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</si>
  <si>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</si>
  <si>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</si>
  <si>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</si>
  <si>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</si>
  <si>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</si>
  <si>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</si>
  <si>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</si>
  <si>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</si>
  <si>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</si>
  <si>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</si>
  <si>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</si>
  <si>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</si>
  <si>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</si>
  <si>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</si>
  <si>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</si>
  <si>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</si>
  <si>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</si>
  <si>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</si>
  <si>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</si>
  <si>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</si>
  <si>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</si>
  <si>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</si>
  <si>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</si>
  <si>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</si>
  <si>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</si>
  <si>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</si>
  <si>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</si>
  <si>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</si>
  <si>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</si>
  <si>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</si>
  <si>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</si>
  <si>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</si>
  <si>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</si>
  <si>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</si>
  <si>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</si>
  <si>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</si>
  <si>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</si>
  <si>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</si>
  <si>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</si>
  <si>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</si>
  <si>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</si>
  <si>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</si>
  <si>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</si>
  <si>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</si>
  <si>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</si>
  <si>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</si>
  <si>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</si>
  <si>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</si>
  <si>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</si>
  <si>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</si>
  <si>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</si>
  <si>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</si>
  <si>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</si>
  <si>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</si>
  <si>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</si>
  <si>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</si>
  <si>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</si>
  <si>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</si>
  <si>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</si>
  <si>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</si>
  <si>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</si>
  <si>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</si>
  <si>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</si>
  <si>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</si>
  <si>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</si>
  <si>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</si>
  <si>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</si>
  <si>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</si>
  <si>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</si>
  <si>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</si>
  <si>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</si>
  <si>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</si>
  <si>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</si>
  <si>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</si>
  <si>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</si>
  <si>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</si>
  <si>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</si>
  <si>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</si>
  <si>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</si>
  <si>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</si>
  <si>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</si>
  <si>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</si>
  <si>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</si>
  <si>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</si>
  <si>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</si>
  <si>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</si>
  <si>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</si>
  <si>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</si>
  <si>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</si>
  <si>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</si>
  <si>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</si>
  <si>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</si>
  <si>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</si>
  <si>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</si>
  <si>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</si>
  <si>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</si>
  <si>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</si>
  <si>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</si>
  <si>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</si>
  <si>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</si>
  <si>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</si>
  <si>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</si>
  <si>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</si>
  <si>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</si>
  <si>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</si>
  <si>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</si>
  <si>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</si>
  <si>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</si>
  <si>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</si>
  <si>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</si>
  <si>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</si>
  <si>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</si>
  <si>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</si>
  <si>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</si>
  <si>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</si>
  <si>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</si>
  <si>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</si>
  <si>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</si>
  <si>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</si>
  <si>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</si>
  <si>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</si>
  <si>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</si>
  <si>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</si>
  <si>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</si>
  <si>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</si>
  <si>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</si>
  <si>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</si>
  <si>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</si>
  <si>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</si>
  <si>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</si>
  <si>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</si>
  <si>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</si>
  <si>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</si>
  <si>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</si>
  <si>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</si>
  <si>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</si>
  <si>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</si>
  <si>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</si>
  <si>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</si>
  <si>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</si>
  <si>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</si>
  <si>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</si>
  <si>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</si>
  <si>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</si>
  <si>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</si>
  <si>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</si>
  <si>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</si>
  <si>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</si>
  <si>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</si>
  <si>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</si>
  <si>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</si>
  <si>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</si>
  <si>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</si>
  <si>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</si>
  <si>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</si>
  <si>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</si>
  <si>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</si>
  <si>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</si>
  <si>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</si>
  <si>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</si>
  <si>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</si>
  <si>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</si>
  <si>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</si>
  <si>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</si>
  <si>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</si>
  <si>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</si>
  <si>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</si>
  <si>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</si>
  <si>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</si>
  <si>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</si>
  <si>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</si>
  <si>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</si>
  <si>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</si>
  <si>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</si>
  <si>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</si>
  <si>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</si>
  <si>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</si>
  <si>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</si>
  <si>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</si>
  <si>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</si>
  <si>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</si>
  <si>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</si>
  <si>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</si>
  <si>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</si>
  <si>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</si>
  <si>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</si>
  <si>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</si>
  <si>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</si>
  <si>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</si>
  <si>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</si>
  <si>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</si>
  <si>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</si>
  <si>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</si>
  <si>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</si>
  <si>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</si>
  <si>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</si>
  <si>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</si>
  <si>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</si>
  <si>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</si>
  <si>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</si>
  <si>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</si>
  <si>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</si>
  <si>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</si>
  <si>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</si>
  <si>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</si>
  <si>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</si>
  <si>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</si>
  <si>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</si>
  <si>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</si>
  <si>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</si>
  <si>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</si>
  <si>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</si>
  <si>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</si>
  <si>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</si>
  <si>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</si>
  <si>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</si>
  <si>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</si>
  <si>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</si>
  <si>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</si>
  <si>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</si>
  <si>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</si>
  <si>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</si>
  <si>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</si>
  <si>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</si>
  <si>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</si>
  <si>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</si>
  <si>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</si>
  <si>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</si>
  <si>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</si>
  <si>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</si>
  <si>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</si>
  <si>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</si>
  <si>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</si>
  <si>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</si>
  <si>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</si>
  <si>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</si>
  <si>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</si>
  <si>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</si>
  <si>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</si>
  <si>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</si>
  <si>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</si>
  <si>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</si>
  <si>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</si>
  <si>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</si>
  <si>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</si>
  <si>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</si>
  <si>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</si>
  <si>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</si>
  <si>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</si>
  <si>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</si>
  <si>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</si>
  <si>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</si>
  <si>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</si>
  <si>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</si>
  <si>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</si>
  <si>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</si>
  <si>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</si>
  <si>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</si>
  <si>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</si>
  <si>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</si>
  <si>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</si>
  <si>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</si>
  <si>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</si>
  <si>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</si>
  <si>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</si>
  <si>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</si>
  <si>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</si>
  <si>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</si>
  <si>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</si>
  <si>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</si>
  <si>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</si>
  <si>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</si>
  <si>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</si>
  <si>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</si>
  <si>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</si>
  <si>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</si>
  <si>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</si>
  <si>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</si>
  <si>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</si>
  <si>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</si>
  <si>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</si>
  <si>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</si>
  <si>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</si>
  <si>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</si>
  <si>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</si>
  <si>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</si>
  <si>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</si>
  <si>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</si>
  <si>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</si>
  <si>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</si>
  <si>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</si>
  <si>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</si>
  <si>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</si>
  <si>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</si>
  <si>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</si>
  <si>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</si>
  <si>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</si>
  <si>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</si>
  <si>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</si>
  <si>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</si>
  <si>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</si>
  <si>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</si>
  <si>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</si>
  <si>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</si>
  <si>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</si>
  <si>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</si>
  <si>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</si>
  <si>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</si>
  <si>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</si>
  <si>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</si>
  <si>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</si>
  <si>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</si>
  <si>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</si>
  <si>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</si>
  <si>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</si>
  <si>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</si>
  <si>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</si>
  <si>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</si>
  <si>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</si>
  <si>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</si>
  <si>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</si>
  <si>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</si>
  <si>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</si>
  <si>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</si>
  <si>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</si>
  <si>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</si>
  <si>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</si>
  <si>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</si>
  <si>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</si>
  <si>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</si>
  <si>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</si>
  <si>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</si>
  <si>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</si>
  <si>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</si>
  <si>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</si>
  <si>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</si>
  <si>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</si>
  <si>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</si>
  <si>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</si>
  <si>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</si>
  <si>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</si>
  <si>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</si>
  <si>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</si>
  <si>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</si>
  <si>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</si>
  <si>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</si>
  <si>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</si>
  <si>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</si>
  <si>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</si>
  <si>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</si>
  <si>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</si>
  <si>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</si>
  <si>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</si>
  <si>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</si>
  <si>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</si>
  <si>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</si>
  <si>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</si>
  <si>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</si>
  <si>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</si>
  <si>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</si>
  <si>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</si>
  <si>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</si>
  <si>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</si>
  <si>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</si>
  <si>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</si>
  <si>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</si>
  <si>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</si>
  <si>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</si>
  <si>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</si>
  <si>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</si>
  <si>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</si>
  <si>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</si>
  <si>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</si>
  <si>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</si>
  <si>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</si>
  <si>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</si>
  <si>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</si>
  <si>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</si>
  <si>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</si>
  <si>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</si>
  <si>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</si>
  <si>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</si>
  <si>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</si>
  <si>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</si>
  <si>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</si>
  <si>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</si>
  <si>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</si>
  <si>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</si>
  <si>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</si>
  <si>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</si>
  <si>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</si>
  <si>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</si>
  <si>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</si>
  <si>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</si>
  <si>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</si>
  <si>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</si>
  <si>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</si>
  <si>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</si>
  <si>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</si>
  <si>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</si>
  <si>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</si>
  <si>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</si>
  <si>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</si>
  <si>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</si>
  <si>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</si>
  <si>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</si>
  <si>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</si>
  <si>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</si>
  <si>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</si>
  <si>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</si>
  <si>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</si>
  <si>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</si>
  <si>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</si>
  <si>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</si>
  <si>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</si>
  <si>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</si>
  <si>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</si>
  <si>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</si>
  <si>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</si>
  <si>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</si>
  <si>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</si>
  <si>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</si>
  <si>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</si>
  <si>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</si>
  <si>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</si>
  <si>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</si>
  <si>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</si>
  <si>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</si>
  <si>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</si>
  <si>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</si>
  <si>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</si>
  <si>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</si>
  <si>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</si>
  <si>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</si>
  <si>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</si>
  <si>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</si>
  <si>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</si>
  <si>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</si>
  <si>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</si>
  <si>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</si>
  <si>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</si>
  <si>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</si>
  <si>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</si>
  <si>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</si>
  <si>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</si>
  <si>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</si>
  <si>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</si>
  <si>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</si>
  <si>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</si>
  <si>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</si>
  <si>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</si>
  <si>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</si>
  <si>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</si>
  <si>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</si>
  <si>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</si>
  <si>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</si>
  <si>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</si>
  <si>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</si>
  <si>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</si>
  <si>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</si>
  <si>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</si>
  <si>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</si>
  <si>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</si>
  <si>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</si>
  <si>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</si>
  <si>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</si>
  <si>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</si>
  <si>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</si>
  <si>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</si>
  <si>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</si>
  <si>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</si>
  <si>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</si>
  <si>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</si>
  <si>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</si>
  <si>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</si>
  <si>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</si>
  <si>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</si>
  <si>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</si>
  <si>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</si>
  <si>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</si>
  <si>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</si>
  <si>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</si>
  <si>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</si>
  <si>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</si>
  <si>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</si>
  <si>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</si>
  <si>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</si>
  <si>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</si>
  <si>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</si>
  <si>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</si>
  <si>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</si>
  <si>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</si>
  <si>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</si>
  <si>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</si>
  <si>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</si>
  <si>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</si>
  <si>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</si>
  <si>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</si>
  <si>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</si>
  <si>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</si>
  <si>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</si>
  <si>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</si>
  <si>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</si>
  <si>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</si>
  <si>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</si>
  <si>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</si>
  <si>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</si>
  <si>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</si>
  <si>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</si>
  <si>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</si>
  <si>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</si>
  <si>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</si>
  <si>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</si>
  <si>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</si>
  <si>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</si>
  <si>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</si>
  <si>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</si>
  <si>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</si>
  <si>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</si>
  <si>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</si>
  <si>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</si>
  <si>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</si>
  <si>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</si>
  <si>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</si>
  <si>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</si>
  <si>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</si>
  <si>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</si>
  <si>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</si>
  <si>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</si>
  <si>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</si>
  <si>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</si>
  <si>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</si>
  <si>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</si>
  <si>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</si>
  <si>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</si>
  <si>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</si>
  <si>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</si>
  <si>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</si>
  <si>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</si>
  <si>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</si>
  <si>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</si>
  <si>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</si>
  <si>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</si>
  <si>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</si>
  <si>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</si>
  <si>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</si>
  <si>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</si>
  <si>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</si>
  <si>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</si>
  <si>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</si>
  <si>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</si>
  <si>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</si>
  <si>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</si>
  <si>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</si>
  <si>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</si>
  <si>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</si>
  <si>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</si>
  <si>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</si>
  <si>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</si>
  <si>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</si>
  <si>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</si>
  <si>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</si>
  <si>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</si>
  <si>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</si>
  <si>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</si>
  <si>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</si>
  <si>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</si>
  <si>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</si>
  <si>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</si>
  <si>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</si>
  <si>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</si>
  <si>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</si>
  <si>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</si>
  <si>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</si>
  <si>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</si>
  <si>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</si>
  <si>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</si>
  <si>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</si>
  <si>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</si>
  <si>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</si>
  <si>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</si>
  <si>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</si>
  <si>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</si>
  <si>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</si>
  <si>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</si>
  <si>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</si>
  <si>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</si>
  <si>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</si>
  <si>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</si>
  <si>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</si>
  <si>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</si>
  <si>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</si>
  <si>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</si>
  <si>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</si>
  <si>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</si>
  <si>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</si>
  <si>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</si>
  <si>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</si>
  <si>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</si>
  <si>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</si>
  <si>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</si>
  <si>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</si>
  <si>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</si>
  <si>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</si>
  <si>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</si>
  <si>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</si>
  <si>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</si>
  <si>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</si>
  <si>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</si>
  <si>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</si>
  <si>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</si>
  <si>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</si>
  <si>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</si>
  <si>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</si>
  <si>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</si>
  <si>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</si>
  <si>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</si>
  <si>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</si>
  <si>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</si>
  <si>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</si>
  <si>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</si>
  <si>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</si>
  <si>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</si>
  <si>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</si>
  <si>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</si>
  <si>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</si>
  <si>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</si>
  <si>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</si>
  <si>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</si>
  <si>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</si>
  <si>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</si>
  <si>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</si>
  <si>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</si>
  <si>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</si>
  <si>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</si>
  <si>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</si>
  <si>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</si>
  <si>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</si>
  <si>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</si>
  <si>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</si>
  <si>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</si>
  <si>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</si>
  <si>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</si>
  <si>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</si>
  <si>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</si>
  <si>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</si>
  <si>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</si>
  <si>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</si>
  <si>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</si>
  <si>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</si>
  <si>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</si>
  <si>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</si>
  <si>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</si>
  <si>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</si>
  <si>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</si>
  <si>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</si>
  <si>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</si>
  <si>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</si>
  <si>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</si>
  <si>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</si>
  <si>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</si>
  <si>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</si>
  <si>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</si>
  <si>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</si>
  <si>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</si>
  <si>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</si>
  <si>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</si>
  <si>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</si>
  <si>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</si>
  <si>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</si>
  <si>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</si>
  <si>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</si>
  <si>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</si>
  <si>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</si>
  <si>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</si>
  <si>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</si>
  <si>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</si>
  <si>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</si>
  <si>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</si>
  <si>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</si>
  <si>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</si>
  <si>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</si>
  <si>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</si>
  <si>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</si>
  <si>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</si>
  <si>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</si>
  <si>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</si>
  <si>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</si>
  <si>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</si>
  <si>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</si>
  <si>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</si>
  <si>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</si>
  <si>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</si>
  <si>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</si>
  <si>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</si>
  <si>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</si>
  <si>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</si>
  <si>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</si>
  <si>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</si>
  <si>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</si>
  <si>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</si>
  <si>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</si>
  <si>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</si>
  <si>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</si>
  <si>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</si>
  <si>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</si>
  <si>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</si>
  <si>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</si>
  <si>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</si>
  <si>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</si>
  <si>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</si>
  <si>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</si>
  <si>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</si>
  <si>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</si>
  <si>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</si>
  <si>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</si>
  <si>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</si>
  <si>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</si>
  <si>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</si>
  <si>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</si>
  <si>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</si>
  <si>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</si>
  <si>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</si>
  <si>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</si>
  <si>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</si>
  <si>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</si>
  <si>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</si>
  <si>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</si>
  <si>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</si>
  <si>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</si>
  <si>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</si>
  <si>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</si>
  <si>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</si>
  <si>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</si>
  <si>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</si>
  <si>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</si>
  <si>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</si>
  <si>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</si>
  <si>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</si>
  <si>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</si>
  <si>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</si>
  <si>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</si>
  <si>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</si>
  <si>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</si>
  <si>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</si>
  <si>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</si>
  <si>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</si>
  <si>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</si>
  <si>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</si>
  <si>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</si>
  <si>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</si>
  <si>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</si>
  <si>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</si>
  <si>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</si>
  <si>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</si>
  <si>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</si>
  <si>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</si>
  <si>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</si>
  <si>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</si>
  <si>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</si>
  <si>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</si>
  <si>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</si>
  <si>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</si>
  <si>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</si>
  <si>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</si>
  <si>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</si>
  <si>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</si>
  <si>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</si>
  <si>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</si>
  <si>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</si>
  <si>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</si>
  <si>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</si>
  <si>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</si>
  <si>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</si>
  <si>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</si>
  <si>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</si>
  <si>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</si>
  <si>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</si>
  <si>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</si>
  <si>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</si>
  <si>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</si>
  <si>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</si>
  <si>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</si>
  <si>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</si>
  <si>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</si>
  <si>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</si>
  <si>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</si>
  <si>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</si>
  <si>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</si>
  <si>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</si>
  <si>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</si>
  <si>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</si>
  <si>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</si>
  <si>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</si>
  <si>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</si>
  <si>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</si>
  <si>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</si>
  <si>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</si>
  <si>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</si>
  <si>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</si>
  <si>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</si>
  <si>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</si>
  <si>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</si>
  <si>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</si>
  <si>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</si>
  <si>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</si>
  <si>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</si>
  <si>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</si>
  <si>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</si>
  <si>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</si>
  <si>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</si>
  <si>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</si>
  <si>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</si>
  <si>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</si>
  <si>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</si>
  <si>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</si>
  <si>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</si>
  <si>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</si>
  <si>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</si>
  <si>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</si>
  <si>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</si>
  <si>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</si>
  <si>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</si>
  <si>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</si>
  <si>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</si>
  <si>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</si>
  <si>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</si>
  <si>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</si>
  <si>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</si>
  <si>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</si>
  <si>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</si>
  <si>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</si>
  <si>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</si>
  <si>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</si>
  <si>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</si>
  <si>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</si>
  <si>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</si>
  <si>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</si>
  <si>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</si>
  <si>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</si>
  <si>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</si>
  <si>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</si>
  <si>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</si>
  <si>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</si>
  <si>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</si>
  <si>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</si>
  <si>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</si>
  <si>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</si>
  <si>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</si>
  <si>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</si>
  <si>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</si>
  <si>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</si>
  <si>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</si>
  <si>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</si>
  <si>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</si>
  <si>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</si>
  <si>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</si>
  <si>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</si>
  <si>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</si>
  <si>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</si>
  <si>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</si>
  <si>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</si>
  <si>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</si>
  <si>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</si>
  <si>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</si>
  <si>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</si>
  <si>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</si>
  <si>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</si>
  <si>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</si>
  <si>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</si>
  <si>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</si>
  <si>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</si>
  <si>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</si>
  <si>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</si>
  <si>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</si>
  <si>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</si>
  <si>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</si>
  <si>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</si>
  <si>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</si>
  <si>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</si>
  <si>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</si>
  <si>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</si>
  <si>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</si>
  <si>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</si>
  <si>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</si>
  <si>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</si>
  <si>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</si>
  <si>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</si>
  <si>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</si>
  <si>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</si>
  <si>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</si>
  <si>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</si>
  <si>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</si>
  <si>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</si>
  <si>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</si>
  <si>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</si>
  <si>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</si>
  <si>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</si>
  <si>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</si>
  <si>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</si>
  <si>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</si>
  <si>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</si>
  <si>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</si>
  <si>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</si>
  <si>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</si>
  <si>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</si>
  <si>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</si>
  <si>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</si>
  <si>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</si>
  <si>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</si>
  <si>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</si>
  <si>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</si>
  <si>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</si>
  <si>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</si>
  <si>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</si>
  <si>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</si>
  <si>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</si>
  <si>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</si>
  <si>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</si>
  <si>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</si>
  <si>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</si>
  <si>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</si>
  <si>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</si>
  <si>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</si>
  <si>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</si>
  <si>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</si>
  <si>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</si>
  <si>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</si>
  <si>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</si>
  <si>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</si>
  <si>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</si>
  <si>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</si>
  <si>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</si>
  <si>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</si>
  <si>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</si>
  <si>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</si>
  <si>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</si>
  <si>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</si>
  <si>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</si>
  <si>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</si>
  <si>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</si>
  <si>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</si>
  <si>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</si>
  <si>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</si>
  <si>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</si>
  <si>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</si>
  <si>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</si>
  <si>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</si>
  <si>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</si>
  <si>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</si>
  <si>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</si>
  <si>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</si>
  <si>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</si>
  <si>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</si>
  <si>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</si>
  <si>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</si>
  <si>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</si>
  <si>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</si>
  <si>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</si>
  <si>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</si>
  <si>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</si>
  <si>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</si>
  <si>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</si>
  <si>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</si>
  <si>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</si>
  <si>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</si>
  <si>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</si>
  <si>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</si>
  <si>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</si>
  <si>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</si>
  <si>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</si>
  <si>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</si>
  <si>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</si>
  <si>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</si>
  <si>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</si>
  <si>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</si>
  <si>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</si>
  <si>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</si>
  <si>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</si>
  <si>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</si>
  <si>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</si>
  <si>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</si>
  <si>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</si>
  <si>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</si>
  <si>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</si>
  <si>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</si>
  <si>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</si>
  <si>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</si>
  <si>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</si>
  <si>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</si>
  <si>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</si>
  <si>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</si>
  <si>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</si>
  <si>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</si>
  <si>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</si>
  <si>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</si>
  <si>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</si>
  <si>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</si>
  <si>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</si>
  <si>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</si>
  <si>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</si>
  <si>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</si>
  <si>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</si>
  <si>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</si>
  <si>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</si>
  <si>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</si>
  <si>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</si>
  <si>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</si>
  <si>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</si>
  <si>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</si>
  <si>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</si>
  <si>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</si>
  <si>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</si>
  <si>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</si>
  <si>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</si>
  <si>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</si>
  <si>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</si>
  <si>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</si>
  <si>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</si>
  <si>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</si>
  <si>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</si>
  <si>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</si>
  <si>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</si>
  <si>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</si>
  <si>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</si>
  <si>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</si>
  <si>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</si>
  <si>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</si>
  <si>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</si>
  <si>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</si>
  <si>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</si>
  <si>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</si>
  <si>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</si>
  <si>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</si>
  <si>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</si>
  <si>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</si>
  <si>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</si>
  <si>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</si>
  <si>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</si>
  <si>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</si>
  <si>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</si>
  <si>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</si>
  <si>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</si>
  <si>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</si>
  <si>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</si>
  <si>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</si>
  <si>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</si>
  <si>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</si>
  <si>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</si>
  <si>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</si>
  <si>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</si>
  <si>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</si>
  <si>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</si>
  <si>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</si>
  <si>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</si>
  <si>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</si>
  <si>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</si>
  <si>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</si>
  <si>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</si>
  <si>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</si>
  <si>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</si>
  <si>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</si>
  <si>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</si>
  <si>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</si>
  <si>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</si>
  <si>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</si>
  <si>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</si>
  <si>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</si>
  <si>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</si>
  <si>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</si>
  <si>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</si>
  <si>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</si>
  <si>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</si>
  <si>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</si>
  <si>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</si>
  <si>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</si>
  <si>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</si>
  <si>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</si>
  <si>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</si>
  <si>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</si>
  <si>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</si>
  <si>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</si>
  <si>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</si>
  <si>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</si>
  <si>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</si>
  <si>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</si>
  <si>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</si>
  <si>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</si>
  <si>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</si>
  <si>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</si>
  <si>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</si>
  <si>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</si>
  <si>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</si>
  <si>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</si>
  <si>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</si>
  <si>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</si>
  <si>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</si>
  <si>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</si>
  <si>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</si>
  <si>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</si>
  <si>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</si>
  <si>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</si>
  <si>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</si>
  <si>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</si>
  <si>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</si>
  <si>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</si>
  <si>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</si>
  <si>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</si>
  <si>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</si>
  <si>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</si>
  <si>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</si>
  <si>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</si>
  <si>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</si>
  <si>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</si>
  <si>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</si>
  <si>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</si>
  <si>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</si>
  <si>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</si>
  <si>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</si>
  <si>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</si>
  <si>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</si>
  <si>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</si>
  <si>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</si>
  <si>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</si>
  <si>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</si>
  <si>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</si>
  <si>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</si>
  <si>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</si>
  <si>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</si>
  <si>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</si>
  <si>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</si>
  <si>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</si>
  <si>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</si>
  <si>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</si>
  <si>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</si>
  <si>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</si>
  <si>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</si>
  <si>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</si>
  <si>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</si>
  <si>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</si>
  <si>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</si>
  <si>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</si>
  <si>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</si>
  <si>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</si>
  <si>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</si>
  <si>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</si>
  <si>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</si>
  <si>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</si>
  <si>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</si>
  <si>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</si>
  <si>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</si>
  <si>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</si>
  <si>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</si>
  <si>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</si>
  <si>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</si>
  <si>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</si>
  <si>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</si>
  <si>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</si>
  <si>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</si>
  <si>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</si>
  <si>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</si>
  <si>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</si>
  <si>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</si>
  <si>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</si>
  <si>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</si>
  <si>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</si>
  <si>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</si>
  <si>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</si>
  <si>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</si>
  <si>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</si>
  <si>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</si>
  <si>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</si>
  <si>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</si>
  <si>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</si>
  <si>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</si>
  <si>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</si>
  <si>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</si>
  <si>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</si>
  <si>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</si>
  <si>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</si>
  <si>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</si>
  <si>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</si>
  <si>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</si>
  <si>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</si>
  <si>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</si>
  <si>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</si>
  <si>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</si>
  <si>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</si>
  <si>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</si>
  <si>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</si>
  <si>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</si>
  <si>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</si>
  <si>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</si>
  <si>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</si>
  <si>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</si>
  <si>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</si>
  <si>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</si>
  <si>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</si>
  <si>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</si>
  <si>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</si>
  <si>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</si>
  <si>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</si>
  <si>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</si>
  <si>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</si>
  <si>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</si>
  <si>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</si>
  <si>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</si>
  <si>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</si>
  <si>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</si>
  <si>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</si>
  <si>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</si>
  <si>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</si>
  <si>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</si>
  <si>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</si>
  <si>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</si>
  <si>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</si>
  <si>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</si>
  <si>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</si>
  <si>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</si>
  <si>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</si>
  <si>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</si>
  <si>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</si>
  <si>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</si>
  <si>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</si>
  <si>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</si>
  <si>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</si>
  <si>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</si>
  <si>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</si>
  <si>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</si>
  <si>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</si>
  <si>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</si>
  <si>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</si>
  <si>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</si>
  <si>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</si>
  <si>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</si>
  <si>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</si>
  <si>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</si>
  <si>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</si>
  <si>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</si>
  <si>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</si>
  <si>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</si>
  <si>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</si>
  <si>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</si>
  <si>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</si>
  <si>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</si>
  <si>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</si>
  <si>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</si>
  <si>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</si>
  <si>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</si>
  <si>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</si>
  <si>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</si>
  <si>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</si>
  <si>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</si>
  <si>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</si>
  <si>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</si>
  <si>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</si>
  <si>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</si>
  <si>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</si>
  <si>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</si>
  <si>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</si>
  <si>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</si>
  <si>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</si>
  <si>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</si>
  <si>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</si>
  <si>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</si>
  <si>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</si>
  <si>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</si>
  <si>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</si>
  <si>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</si>
  <si>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</si>
  <si>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</si>
  <si>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</si>
  <si>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</si>
  <si>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</si>
  <si>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</si>
  <si>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</si>
  <si>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</si>
  <si>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</si>
  <si>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</si>
  <si>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</si>
  <si>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</si>
  <si>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</si>
  <si>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</si>
  <si>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</si>
  <si>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</si>
  <si>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</si>
  <si>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</si>
  <si>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</si>
  <si>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</si>
  <si>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</si>
  <si>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</si>
  <si>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</si>
  <si>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</si>
  <si>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</si>
  <si>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</si>
  <si>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</si>
  <si>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</si>
  <si>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</si>
  <si>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</si>
  <si>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</si>
  <si>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</si>
  <si>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</si>
  <si>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</si>
  <si>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</si>
  <si>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</si>
  <si>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</si>
  <si>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</si>
  <si>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</si>
  <si>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</si>
  <si>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</si>
  <si>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</si>
  <si>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</si>
  <si>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</si>
  <si>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</si>
  <si>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</si>
  <si>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</si>
  <si>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</si>
  <si>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</si>
  <si>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</si>
  <si>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</si>
  <si>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</si>
  <si>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</si>
  <si>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</si>
  <si>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</si>
  <si>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</si>
  <si>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</si>
  <si>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</si>
  <si>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</si>
  <si>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</si>
  <si>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</si>
  <si>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</si>
  <si>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</si>
  <si>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</si>
  <si>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</si>
  <si>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</si>
  <si>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</si>
  <si>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</si>
  <si>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</si>
  <si>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</si>
  <si>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</si>
  <si>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</si>
  <si>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</si>
  <si>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</si>
  <si>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</si>
  <si>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</si>
  <si>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</si>
  <si>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</si>
  <si>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</si>
  <si>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</si>
  <si>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</si>
  <si>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</si>
  <si>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</si>
  <si>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</si>
  <si>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</si>
  <si>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</si>
  <si>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</si>
  <si>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</si>
  <si>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</si>
  <si>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</si>
  <si>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</si>
  <si>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</si>
  <si>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</si>
  <si>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</si>
  <si>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</si>
  <si>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</si>
  <si>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</si>
  <si>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</si>
  <si>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</si>
  <si>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</si>
  <si>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</si>
  <si>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</si>
  <si>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</si>
  <si>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</si>
  <si>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</si>
  <si>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</si>
  <si>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</si>
  <si>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</si>
  <si>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</si>
  <si>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</si>
  <si>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</si>
  <si>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</si>
  <si>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</si>
  <si>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</si>
  <si>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</si>
  <si>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</si>
  <si>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</si>
  <si>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</si>
  <si>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</si>
  <si>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</si>
  <si>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</si>
  <si>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</si>
  <si>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</si>
  <si>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</si>
  <si>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</si>
  <si>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</si>
  <si>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</si>
  <si>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</si>
  <si>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</si>
  <si>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</si>
  <si>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</si>
  <si>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</si>
  <si>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</si>
  <si>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</si>
  <si>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</si>
  <si>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</si>
  <si>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</si>
  <si>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</si>
  <si>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</si>
  <si>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</si>
  <si>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</si>
  <si>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</si>
  <si>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</si>
  <si>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</si>
  <si>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</si>
  <si>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</si>
  <si>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</si>
  <si>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</si>
  <si>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</si>
  <si>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</si>
  <si>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</si>
  <si>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</si>
  <si>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</si>
  <si>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</si>
  <si>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</si>
  <si>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</si>
  <si>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</si>
  <si>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</si>
  <si>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</si>
  <si>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</si>
  <si>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</si>
  <si>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</si>
  <si>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</si>
  <si>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</si>
  <si>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</si>
  <si>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</si>
  <si>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</si>
  <si>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</si>
  <si>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</si>
  <si>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</si>
  <si>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</si>
  <si>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</si>
  <si>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</si>
  <si>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</si>
  <si>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</si>
  <si>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</si>
  <si>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</si>
  <si>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</si>
  <si>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</si>
  <si>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</si>
  <si>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</si>
  <si>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</si>
  <si>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</si>
  <si>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</si>
  <si>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</si>
  <si>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</si>
  <si>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</si>
  <si>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</si>
  <si>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</si>
  <si>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</si>
  <si>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</si>
  <si>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</si>
  <si>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</si>
  <si>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</si>
  <si>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</si>
  <si>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</si>
  <si>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</si>
  <si>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</si>
  <si>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</si>
  <si>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</si>
  <si>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</si>
  <si>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</si>
  <si>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</si>
  <si>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</si>
  <si>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</si>
  <si>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</si>
  <si>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</si>
  <si>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</si>
  <si>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</si>
  <si>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</si>
  <si>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</si>
  <si>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</si>
  <si>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</si>
  <si>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</si>
  <si>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</si>
  <si>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</si>
  <si>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</si>
  <si>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</si>
  <si>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</si>
  <si>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</si>
  <si>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</si>
  <si>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</si>
  <si>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</si>
  <si>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</si>
  <si>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</si>
  <si>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</si>
  <si>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</si>
  <si>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</si>
  <si>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</si>
  <si>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</si>
  <si>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</si>
  <si>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</si>
  <si>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</si>
  <si>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</si>
  <si>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</si>
  <si>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</si>
  <si>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</si>
  <si>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</si>
  <si>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</si>
  <si>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</si>
  <si>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</si>
  <si>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</si>
  <si>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</si>
  <si>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</si>
  <si>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</si>
  <si>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</si>
  <si>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</si>
  <si>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</si>
  <si>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</si>
  <si>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</si>
  <si>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</si>
  <si>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</si>
  <si>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</si>
  <si>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</si>
  <si>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</si>
  <si>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</si>
  <si>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</si>
  <si>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</si>
  <si>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</si>
  <si>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</si>
  <si>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</si>
  <si>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</si>
  <si>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</si>
  <si>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</si>
  <si>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</si>
  <si>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</si>
  <si>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</si>
  <si>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</si>
  <si>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</si>
  <si>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</si>
  <si>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</si>
  <si>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</si>
  <si>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</si>
  <si>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</si>
  <si>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</si>
  <si>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</si>
  <si>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</si>
  <si>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</si>
  <si>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</si>
  <si>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</si>
  <si>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</si>
  <si>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</si>
  <si>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</si>
  <si>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</si>
  <si>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</si>
  <si>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</si>
  <si>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</si>
  <si>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</si>
  <si>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</si>
  <si>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</si>
  <si>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</si>
  <si>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</si>
  <si>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</si>
  <si>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</si>
  <si>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</si>
  <si>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</si>
  <si>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</si>
  <si>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</si>
  <si>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</si>
  <si>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</si>
  <si>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</si>
  <si>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</si>
  <si>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</si>
  <si>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</si>
  <si>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</si>
  <si>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</si>
  <si>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</si>
  <si>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</si>
  <si>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</si>
  <si>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</si>
  <si>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</si>
  <si>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</si>
  <si>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</si>
  <si>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</si>
  <si>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</si>
  <si>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</si>
  <si>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</si>
  <si>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</si>
  <si>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</si>
  <si>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</si>
  <si>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</si>
  <si>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</si>
  <si>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</si>
  <si>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</si>
  <si>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</si>
  <si>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</si>
  <si>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</si>
  <si>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</si>
  <si>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</si>
  <si>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</si>
  <si>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</si>
  <si>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</si>
  <si>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</si>
  <si>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</si>
  <si>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</si>
  <si>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</si>
  <si>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</si>
  <si>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</si>
  <si>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</si>
  <si>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</si>
  <si>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</si>
  <si>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</si>
  <si>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</si>
  <si>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</si>
  <si>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</si>
  <si>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</si>
  <si>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</si>
  <si>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</si>
  <si>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</si>
  <si>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</si>
  <si>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</si>
  <si>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</si>
  <si>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</si>
  <si>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</si>
  <si>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</si>
  <si>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</si>
  <si>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</si>
  <si>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</si>
  <si>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</si>
  <si>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</si>
  <si>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</si>
  <si>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</si>
  <si>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</si>
  <si>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</si>
  <si>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</si>
  <si>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</si>
  <si>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</si>
  <si>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</si>
  <si>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</si>
  <si>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</si>
  <si>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</si>
  <si>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</si>
  <si>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</si>
  <si>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</si>
  <si>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</si>
  <si>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</si>
  <si>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</si>
  <si>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</si>
  <si>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</si>
  <si>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</si>
  <si>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</si>
  <si>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</si>
  <si>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</si>
  <si>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</si>
  <si>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</si>
  <si>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</si>
  <si>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</si>
  <si>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</si>
  <si>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</si>
  <si>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</si>
  <si>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</si>
  <si>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</si>
  <si>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</si>
  <si>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</si>
  <si>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</si>
  <si>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</si>
  <si>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</si>
  <si>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</si>
  <si>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</si>
  <si>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</si>
  <si>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</si>
  <si>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</si>
  <si>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</si>
  <si>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</si>
  <si>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</si>
  <si>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</si>
  <si>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</si>
  <si>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</si>
  <si>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</si>
  <si>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</si>
  <si>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</si>
  <si>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</si>
  <si>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</si>
  <si>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</si>
  <si>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</si>
  <si>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</si>
  <si>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</si>
  <si>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</si>
  <si>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</si>
  <si>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</si>
  <si>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</si>
  <si>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</si>
  <si>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</si>
  <si>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</si>
  <si>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</si>
  <si>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</si>
  <si>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</si>
  <si>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</si>
  <si>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</si>
  <si>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</si>
  <si>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</si>
  <si>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</si>
  <si>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</si>
  <si>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</si>
  <si>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</si>
  <si>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</si>
  <si>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</si>
  <si>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</si>
  <si>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</si>
  <si>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</si>
  <si>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</si>
  <si>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</si>
  <si>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</si>
  <si>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</si>
  <si>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</si>
  <si>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</si>
  <si>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</si>
  <si>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</si>
  <si>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</si>
  <si>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</si>
  <si>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</si>
  <si>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</si>
  <si>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</si>
  <si>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</si>
  <si>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</si>
  <si>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</si>
  <si>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</si>
  <si>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</si>
  <si>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</si>
  <si>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</si>
  <si>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</si>
  <si>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</si>
  <si>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</si>
  <si>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</si>
  <si>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</si>
  <si>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</si>
  <si>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</si>
  <si>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</si>
  <si>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</si>
  <si>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</si>
  <si>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</si>
  <si>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</si>
  <si>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</si>
  <si>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</si>
  <si>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</si>
  <si>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</si>
  <si>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</si>
  <si>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</si>
  <si>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</si>
  <si>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</si>
  <si>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</si>
  <si>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</si>
  <si>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</si>
  <si>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</si>
  <si>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</si>
  <si>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</si>
  <si>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</si>
  <si>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</si>
  <si>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</si>
  <si>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</si>
  <si>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</si>
  <si>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</si>
  <si>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</si>
  <si>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</si>
  <si>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</si>
  <si>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</si>
  <si>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</si>
  <si>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</si>
  <si>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</si>
  <si>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</si>
  <si>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</si>
  <si>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</si>
  <si>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</si>
  <si>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</si>
  <si>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</si>
  <si>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</si>
  <si>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</si>
  <si>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</si>
  <si>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</si>
  <si>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</si>
  <si>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</si>
  <si>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</si>
  <si>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</si>
  <si>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</si>
  <si>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</si>
  <si>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</si>
  <si>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</si>
  <si>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</si>
  <si>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</si>
  <si>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</si>
  <si>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</si>
  <si>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</si>
  <si>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</si>
  <si>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</si>
  <si>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</si>
  <si>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</si>
  <si>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</si>
  <si>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</si>
  <si>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</si>
  <si>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</si>
  <si>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</si>
  <si>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</si>
  <si>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</si>
  <si>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</si>
  <si>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</si>
  <si>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</si>
  <si>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</si>
  <si>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</si>
  <si>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</si>
  <si>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</si>
  <si>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</si>
  <si>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</si>
  <si>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</si>
  <si>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</si>
  <si>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</si>
  <si>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</si>
  <si>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</si>
  <si>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</si>
  <si>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</si>
  <si>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</si>
  <si>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</si>
  <si>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</si>
  <si>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</si>
  <si>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</si>
  <si>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</si>
  <si>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</si>
  <si>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</si>
  <si>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</si>
  <si>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</si>
  <si>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</si>
  <si>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</si>
  <si>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</si>
  <si>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</si>
  <si>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</si>
  <si>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</si>
  <si>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</si>
  <si>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</si>
  <si>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</si>
  <si>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</si>
  <si>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</si>
  <si>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</si>
  <si>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</si>
  <si>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</si>
  <si>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</si>
  <si>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</si>
  <si>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</si>
  <si>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</si>
  <si>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</si>
  <si>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</si>
  <si>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</si>
  <si>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</si>
  <si>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</si>
  <si>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</si>
  <si>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</si>
  <si>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</si>
  <si>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</si>
  <si>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</si>
  <si>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</si>
  <si>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</si>
  <si>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</si>
  <si>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</si>
  <si>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</si>
  <si>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</si>
  <si>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</si>
  <si>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</si>
  <si>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</si>
  <si>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</si>
  <si>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</si>
  <si>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</si>
  <si>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</si>
  <si>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</si>
  <si>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</si>
  <si>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</si>
  <si>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</si>
  <si>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</si>
  <si>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</si>
  <si>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</si>
  <si>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</si>
  <si>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</si>
  <si>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</si>
  <si>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</si>
  <si>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</si>
  <si>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</si>
  <si>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</si>
  <si>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</si>
  <si>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</si>
  <si>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</si>
  <si>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</si>
  <si>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</si>
  <si>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</si>
  <si>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</si>
  <si>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</si>
  <si>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</si>
  <si>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</si>
  <si>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</si>
  <si>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</si>
  <si>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</si>
  <si>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</si>
  <si>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</si>
  <si>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</si>
  <si>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</si>
  <si>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</si>
  <si>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</si>
  <si>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</si>
  <si>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</si>
  <si>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</si>
  <si>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</si>
  <si>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</si>
  <si>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</si>
  <si>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</si>
  <si>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</si>
  <si>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</si>
  <si>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</si>
  <si>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</si>
  <si>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</si>
  <si>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</si>
  <si>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</si>
  <si>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</si>
  <si>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</si>
  <si>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</si>
  <si>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</si>
  <si>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</si>
  <si>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</si>
  <si>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</si>
  <si>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</si>
  <si>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</si>
  <si>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</si>
  <si>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</si>
  <si>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</si>
  <si>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</si>
  <si>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</si>
  <si>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</si>
  <si>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</si>
  <si>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</si>
  <si>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</si>
  <si>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</si>
  <si>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</si>
  <si>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</si>
  <si>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</si>
  <si>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</si>
  <si>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</si>
  <si>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</si>
  <si>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</si>
  <si>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</si>
  <si>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</si>
  <si>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</si>
  <si>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</si>
  <si>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</si>
  <si>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</si>
  <si>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</si>
  <si>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</si>
  <si>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</si>
  <si>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</si>
  <si>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</si>
  <si>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</si>
  <si>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</si>
  <si>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</si>
  <si>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</si>
  <si>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</si>
  <si>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</si>
  <si>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</si>
  <si>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</si>
  <si>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</si>
  <si>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</si>
  <si>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</si>
  <si>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</si>
  <si>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</si>
  <si>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</si>
  <si>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</si>
  <si>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</si>
  <si>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</si>
  <si>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</si>
  <si>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</si>
  <si>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</si>
  <si>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</si>
  <si>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</si>
  <si>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</si>
  <si>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</si>
  <si>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</si>
  <si>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</si>
  <si>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</si>
  <si>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</si>
  <si>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</si>
  <si>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</si>
  <si>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</si>
  <si>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</si>
  <si>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</si>
  <si>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</si>
  <si>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</si>
  <si>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</si>
  <si>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</si>
  <si>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</si>
  <si>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</si>
  <si>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</si>
  <si>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</si>
  <si>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</si>
  <si>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</si>
  <si>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</si>
  <si>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</si>
  <si>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</si>
  <si>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</si>
  <si>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</si>
  <si>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</si>
  <si>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</si>
  <si>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</si>
  <si>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</si>
  <si>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</si>
  <si>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</si>
  <si>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</si>
  <si>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</si>
  <si>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</si>
  <si>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</si>
  <si>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</si>
  <si>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</si>
  <si>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</si>
  <si>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</si>
  <si>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</si>
  <si>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</si>
  <si>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</si>
  <si>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</si>
  <si>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</si>
  <si>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</si>
  <si>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</si>
  <si>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</si>
  <si>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</si>
  <si>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</si>
  <si>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</si>
  <si>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</si>
  <si>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</si>
  <si>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</si>
  <si>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</si>
  <si>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</si>
  <si>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</si>
  <si>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</si>
  <si>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</si>
  <si>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</si>
  <si>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</si>
  <si>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</si>
  <si>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</si>
  <si>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</si>
  <si>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</si>
  <si>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</si>
  <si>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</si>
  <si>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</si>
  <si>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</si>
  <si>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</si>
  <si>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</si>
  <si>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</si>
  <si>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</si>
  <si>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</si>
  <si>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</si>
  <si>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</si>
  <si>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</si>
  <si>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</si>
  <si>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</si>
  <si>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</si>
  <si>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</si>
  <si>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</si>
  <si>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</si>
  <si>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</si>
  <si>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</si>
  <si>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</si>
  <si>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</si>
  <si>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</si>
  <si>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</si>
  <si>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</si>
  <si>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</si>
  <si>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</si>
  <si>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</si>
  <si>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</si>
  <si>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</si>
  <si>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</si>
  <si>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</si>
  <si>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</si>
  <si>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</si>
  <si>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</si>
  <si>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</si>
  <si>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</si>
  <si>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</si>
  <si>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</si>
  <si>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</si>
  <si>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</si>
  <si>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</si>
  <si>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</si>
  <si>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</si>
  <si>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</si>
  <si>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</si>
  <si>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</si>
  <si>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</si>
  <si>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</si>
  <si>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</si>
  <si>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</si>
  <si>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</si>
  <si>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</si>
  <si>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</si>
  <si>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</si>
  <si>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</si>
  <si>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</si>
  <si>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</si>
  <si>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</si>
  <si>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</si>
  <si>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</si>
  <si>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</si>
  <si>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</si>
  <si>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</si>
  <si>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</si>
  <si>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</si>
  <si>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</si>
  <si>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</si>
  <si>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</si>
  <si>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</si>
  <si>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</si>
  <si>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</si>
  <si>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</si>
  <si>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</si>
  <si>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</si>
  <si>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</si>
  <si>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</si>
  <si>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</si>
  <si>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</si>
  <si>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</si>
  <si>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</si>
  <si>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</si>
  <si>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</si>
  <si>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</si>
  <si>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</si>
  <si>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</si>
  <si>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</si>
  <si>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</si>
  <si>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</si>
  <si>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</si>
  <si>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</si>
  <si>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</si>
  <si>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</si>
  <si>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</si>
  <si>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</si>
  <si>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</si>
  <si>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</si>
  <si>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</si>
  <si>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</si>
  <si>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</si>
  <si>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</si>
  <si>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</si>
  <si>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</si>
  <si>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</si>
  <si>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</si>
  <si>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</si>
  <si>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</si>
  <si>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</si>
  <si>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</si>
  <si>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</si>
  <si>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</si>
  <si>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</si>
  <si>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</si>
  <si>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</si>
  <si>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</si>
  <si>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</si>
  <si>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</si>
  <si>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</si>
  <si>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</si>
  <si>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</si>
  <si>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</si>
  <si>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</si>
  <si>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</si>
  <si>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</si>
  <si>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</si>
  <si>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</si>
  <si>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</si>
  <si>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</si>
  <si>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</si>
  <si>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</si>
  <si>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</si>
  <si>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</si>
  <si>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</si>
  <si>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</si>
  <si>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</si>
  <si>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</si>
  <si>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</si>
  <si>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</si>
  <si>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</si>
  <si>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</si>
  <si>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</si>
  <si>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</si>
  <si>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</si>
  <si>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</si>
  <si>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</si>
  <si>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</si>
  <si>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</si>
  <si>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</si>
  <si>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</si>
  <si>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</si>
  <si>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</si>
  <si>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</si>
  <si>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</si>
  <si>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</si>
  <si>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</si>
  <si>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</si>
  <si>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</si>
  <si>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</si>
  <si>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</si>
  <si>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</si>
  <si>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</si>
  <si>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</si>
  <si>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</si>
  <si>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</si>
  <si>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</si>
  <si>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</si>
  <si>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</si>
  <si>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</si>
  <si>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</si>
  <si>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</si>
  <si>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</si>
  <si>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</si>
  <si>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</si>
  <si>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</si>
  <si>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</si>
  <si>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</si>
  <si>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</si>
  <si>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</si>
  <si>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</si>
  <si>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</si>
  <si>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</si>
  <si>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</si>
  <si>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</si>
  <si>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</si>
  <si>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</si>
  <si>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</si>
  <si>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</si>
  <si>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</si>
  <si>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</si>
  <si>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</si>
  <si>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</si>
  <si>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</si>
  <si>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</si>
  <si>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</si>
  <si>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</si>
  <si>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</si>
  <si>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</si>
  <si>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</si>
  <si>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</si>
  <si>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</si>
  <si>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</si>
  <si>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</si>
  <si>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</si>
  <si>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</si>
  <si>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</si>
  <si>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</si>
  <si>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</si>
  <si>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</si>
  <si>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</si>
  <si>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</si>
  <si>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</si>
  <si>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</si>
  <si>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</si>
  <si>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</si>
  <si>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</si>
  <si>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</si>
  <si>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</si>
  <si>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</si>
  <si>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</si>
  <si>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</si>
  <si>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</si>
  <si>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</si>
  <si>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</si>
  <si>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</si>
  <si>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</si>
  <si>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</si>
  <si>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</si>
  <si>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</si>
  <si>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</si>
  <si>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</si>
  <si>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</si>
  <si>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</si>
  <si>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</si>
  <si>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</si>
  <si>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</si>
  <si>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</si>
  <si>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</si>
  <si>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</si>
  <si>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</si>
  <si>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</si>
  <si>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</si>
  <si>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</si>
  <si>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</si>
  <si>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</si>
  <si>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</si>
  <si>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</si>
  <si>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</si>
  <si>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</si>
  <si>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</si>
  <si>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</si>
  <si>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</si>
  <si>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</si>
  <si>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</si>
  <si>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</si>
  <si>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</si>
  <si>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</si>
  <si>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</si>
  <si>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</si>
  <si>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</si>
  <si>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</si>
  <si>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</si>
  <si>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</si>
  <si>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</si>
  <si>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</si>
  <si>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</si>
  <si>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</si>
  <si>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</si>
  <si>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</si>
  <si>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</si>
  <si>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</si>
  <si>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</si>
  <si>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</si>
  <si>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</si>
  <si>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</si>
  <si>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</si>
  <si>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</si>
  <si>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</si>
  <si>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</si>
  <si>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</si>
  <si>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</si>
  <si>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</si>
  <si>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</si>
  <si>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</si>
  <si>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</si>
  <si>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</si>
  <si>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</si>
  <si>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</si>
  <si>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</si>
  <si>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</si>
  <si>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</si>
  <si>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</si>
  <si>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</si>
  <si>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</si>
  <si>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</si>
  <si>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</si>
  <si>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</si>
  <si>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</si>
  <si>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</si>
  <si>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</si>
  <si>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</si>
  <si>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</si>
  <si>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</si>
  <si>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</si>
  <si>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</si>
  <si>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</si>
  <si>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</si>
  <si>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</si>
  <si>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</si>
  <si>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</si>
  <si>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</si>
  <si>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</si>
  <si>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</si>
  <si>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</si>
  <si>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</si>
  <si>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</si>
  <si>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</si>
  <si>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</si>
  <si>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</si>
  <si>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</si>
  <si>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</si>
  <si>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</si>
  <si>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</si>
  <si>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</si>
  <si>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</si>
  <si>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</si>
  <si>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</si>
  <si>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</si>
  <si>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</si>
  <si>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</si>
  <si>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</si>
  <si>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</si>
  <si>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</si>
  <si>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</si>
  <si>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</si>
  <si>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</si>
  <si>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</si>
  <si>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</si>
  <si>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</si>
  <si>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</si>
  <si>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</si>
  <si>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</si>
  <si>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</si>
  <si>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</si>
  <si>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</si>
  <si>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</si>
  <si>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</si>
  <si>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</si>
  <si>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</si>
  <si>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</si>
  <si>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</si>
  <si>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</si>
  <si>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</si>
  <si>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</si>
  <si>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</si>
  <si>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</si>
  <si>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</si>
  <si>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</si>
  <si>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</si>
  <si>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</si>
  <si>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</si>
  <si>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</si>
  <si>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</si>
  <si>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</si>
  <si>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</si>
  <si>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</si>
  <si>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</si>
  <si>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</si>
  <si>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</si>
  <si>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</si>
  <si>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</si>
  <si>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</si>
  <si>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</si>
  <si>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</si>
  <si>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</si>
  <si>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</si>
  <si>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</si>
  <si>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</si>
  <si>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</si>
  <si>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</si>
  <si>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</si>
  <si>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</si>
  <si>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</si>
  <si>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</si>
  <si>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</si>
  <si>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</si>
  <si>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</si>
  <si>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</si>
  <si>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</si>
  <si>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</si>
  <si>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</si>
  <si>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</si>
  <si>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</si>
  <si>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</si>
  <si>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</si>
  <si>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</si>
  <si>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</si>
  <si>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</si>
  <si>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</si>
  <si>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</si>
  <si>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</si>
  <si>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</si>
  <si>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</si>
  <si>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</si>
  <si>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</si>
  <si>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</si>
  <si>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</si>
  <si>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</si>
  <si>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</si>
  <si>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</si>
  <si>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</si>
  <si>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</si>
  <si>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</si>
  <si>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</si>
  <si>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</si>
  <si>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</si>
  <si>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</si>
  <si>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</si>
  <si>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</si>
  <si>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</si>
  <si>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</si>
  <si>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</si>
  <si>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</si>
  <si>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</si>
  <si>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</si>
  <si>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</si>
  <si>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</si>
  <si>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</si>
  <si>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</si>
  <si>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</si>
  <si>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</si>
  <si>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</si>
  <si>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</si>
  <si>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</si>
  <si>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</si>
  <si>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</si>
  <si>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</si>
  <si>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</si>
  <si>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</si>
  <si>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</si>
  <si>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</si>
  <si>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</si>
  <si>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</si>
  <si>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</si>
  <si>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</si>
  <si>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</si>
  <si>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</si>
  <si>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</si>
  <si>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</si>
  <si>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</si>
  <si>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</si>
  <si>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</si>
  <si>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</si>
  <si>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</si>
  <si>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</si>
  <si>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</si>
  <si>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</si>
  <si>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</si>
  <si>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</si>
  <si>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</si>
  <si>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</si>
  <si>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</si>
  <si>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</si>
  <si>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</si>
  <si>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</si>
  <si>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</si>
  <si>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</si>
  <si>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</si>
  <si>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</si>
  <si>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</si>
  <si>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</si>
  <si>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</si>
  <si>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</si>
  <si>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</si>
  <si>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</si>
  <si>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</si>
  <si>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</si>
  <si>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</si>
  <si>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</si>
  <si>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</si>
  <si>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</si>
  <si>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</si>
  <si>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</si>
  <si>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</si>
  <si>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</si>
  <si>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</si>
  <si>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</si>
  <si>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</si>
  <si>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</si>
  <si>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</si>
  <si>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</si>
  <si>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</si>
  <si>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</si>
  <si>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</si>
  <si>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</si>
  <si>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</si>
  <si>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</si>
  <si>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</si>
  <si>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</si>
  <si>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</si>
  <si>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</si>
  <si>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</si>
  <si>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</si>
  <si>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</si>
  <si>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</si>
  <si>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</si>
  <si>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</si>
  <si>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</si>
  <si>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</si>
  <si>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</si>
  <si>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</si>
  <si>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</si>
  <si>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</si>
  <si>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</si>
  <si>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</si>
  <si>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</si>
  <si>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</si>
  <si>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</si>
  <si>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</si>
  <si>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</si>
  <si>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</si>
  <si>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</si>
  <si>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</si>
  <si>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</si>
  <si>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</si>
  <si>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</si>
  <si>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</si>
  <si>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</si>
  <si>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</si>
  <si>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</si>
  <si>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</si>
  <si>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</si>
  <si>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</si>
  <si>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</si>
  <si>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</si>
  <si>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</si>
  <si>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</si>
  <si>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</si>
  <si>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</si>
  <si>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</si>
  <si>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</si>
  <si>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</si>
  <si>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</si>
  <si>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</si>
  <si>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</si>
  <si>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</si>
  <si>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</si>
  <si>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</si>
  <si>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</si>
  <si>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</si>
  <si>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</si>
  <si>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</si>
  <si>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</si>
  <si>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</si>
  <si>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</si>
  <si>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</si>
  <si>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</si>
  <si>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</si>
  <si>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</si>
  <si>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</si>
  <si>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</si>
  <si>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</si>
  <si>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</si>
  <si>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</si>
  <si>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</si>
  <si>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</si>
  <si>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</si>
  <si>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</si>
  <si>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</si>
  <si>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LEMBOULAS A LUNEL</t>
  </si>
  <si>
    <t>LE LEMBOULAS</t>
  </si>
  <si>
    <t>05119050</t>
  </si>
  <si>
    <t>18310006400033</t>
  </si>
  <si>
    <t>Agence de l'Eau Adour-Garonne</t>
  </si>
  <si>
    <t>34255833500077</t>
  </si>
  <si>
    <t>AQUASCOP BIOLOGIE site de Monptellier</t>
  </si>
  <si>
    <t>IBMR-20-M127</t>
  </si>
  <si>
    <t>JOYCE LAMBERT, AXEL BERGEON</t>
  </si>
  <si>
    <t>IBMR standard</t>
  </si>
  <si>
    <t>GAUCHE</t>
  </si>
  <si>
    <t>ETIAGE SEVERE</t>
  </si>
  <si>
    <t>ENSOLEILLE</t>
  </si>
  <si>
    <t>FAIBLE</t>
  </si>
  <si>
    <t>PARTIELLEMENT</t>
  </si>
  <si>
    <t>Quelques macro-déchets.</t>
  </si>
  <si>
    <t>absent</t>
  </si>
  <si>
    <t>peu abondant</t>
  </si>
  <si>
    <t>NEWCOD (Dasygloea)</t>
  </si>
  <si>
    <t>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</si>
</sst>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A103" sqref="A10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556213</v>
      </c>
      <c r="G10" s="97"/>
      <c r="H10" s="98"/>
    </row>
    <row r="11" spans="1:8" ht="15">
      <c r="A11" s="10" t="s">
        <v>2277</v>
      </c>
      <c r="B11" s="47">
        <v>44069</v>
      </c>
      <c r="D11" s="10" t="s">
        <v>2280</v>
      </c>
      <c r="E11" s="52">
        <v>6339149</v>
      </c>
      <c r="G11" s="97"/>
      <c r="H11" s="98"/>
    </row>
    <row r="12" spans="1:8" ht="15">
      <c r="A12" s="10" t="s">
        <v>2283</v>
      </c>
      <c r="B12" s="52" t="s">
        <v>5294</v>
      </c>
      <c r="D12" s="10" t="s">
        <v>2281</v>
      </c>
      <c r="E12" s="52">
        <v>556126</v>
      </c>
      <c r="G12" s="99"/>
      <c r="H12" s="100"/>
    </row>
    <row r="13" spans="1:5" ht="17.25" customHeight="1" thickBot="1">
      <c r="A13" s="2"/>
      <c r="B13" s="55"/>
      <c r="D13" s="10" t="s">
        <v>2282</v>
      </c>
      <c r="E13" s="52">
        <v>6339103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556213</v>
      </c>
    </row>
    <row r="18" spans="1:3" ht="15">
      <c r="A18" s="111"/>
      <c r="B18" s="49" t="s">
        <v>2267</v>
      </c>
      <c r="C18" s="61">
        <f>E11</f>
        <v>6339149</v>
      </c>
    </row>
    <row r="19" spans="1:2" ht="15">
      <c r="A19" s="3" t="s">
        <v>2063</v>
      </c>
      <c r="B19" s="29">
        <v>98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7.35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v>
      </c>
      <c r="D35" s="28" t="s">
        <v>2284</v>
      </c>
      <c r="E35" s="32">
        <v>98</v>
      </c>
    </row>
    <row r="36" spans="1:5" s="7" customFormat="1" ht="15" customHeight="1">
      <c r="A36" s="5" t="s">
        <v>2113</v>
      </c>
      <c r="B36" s="30">
        <v>5</v>
      </c>
      <c r="C36" s="6"/>
      <c r="D36" s="8" t="s">
        <v>2112</v>
      </c>
      <c r="E36" s="30">
        <v>100</v>
      </c>
    </row>
    <row r="37" spans="1:5" s="7" customFormat="1" ht="15" customHeight="1">
      <c r="A37" s="5" t="s">
        <v>2111</v>
      </c>
      <c r="B37" s="30">
        <v>3.1</v>
      </c>
      <c r="C37" s="6"/>
      <c r="D37" s="8" t="s">
        <v>2110</v>
      </c>
      <c r="E37" s="30">
        <v>7.2</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v>4</v>
      </c>
    </row>
    <row r="75" spans="1:5" s="15" customFormat="1" ht="15">
      <c r="A75" s="3" t="s">
        <v>2081</v>
      </c>
      <c r="B75" s="9">
        <v>5</v>
      </c>
      <c r="C75" s="6"/>
      <c r="D75" s="10" t="s">
        <v>2081</v>
      </c>
      <c r="E75" s="9">
        <v>4</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v>3</v>
      </c>
    </row>
    <row r="83" spans="1:5" s="15" customFormat="1" ht="15">
      <c r="A83" s="3" t="s">
        <v>2075</v>
      </c>
      <c r="B83" s="9">
        <v>4</v>
      </c>
      <c r="C83" s="6"/>
      <c r="D83" s="10" t="s">
        <v>2075</v>
      </c>
      <c r="E83" s="9">
        <v>3</v>
      </c>
    </row>
    <row r="84" spans="1:5" s="15" customFormat="1" ht="15">
      <c r="A84" s="3" t="s">
        <v>2074</v>
      </c>
      <c r="B84" s="9"/>
      <c r="C84" s="6"/>
      <c r="D84" s="10" t="s">
        <v>2074</v>
      </c>
      <c r="E84" s="9">
        <v>3</v>
      </c>
    </row>
    <row r="85" spans="1:5" s="15" customFormat="1" ht="15">
      <c r="A85" s="3" t="s">
        <v>2073</v>
      </c>
      <c r="B85" s="9">
        <v>4</v>
      </c>
      <c r="C85" s="6"/>
      <c r="D85" s="10" t="s">
        <v>2073</v>
      </c>
      <c r="E85" s="9">
        <v>4</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v>0.01</v>
      </c>
      <c r="F97" s="35" t="s">
        <v>2290</v>
      </c>
      <c r="G97" s="77"/>
      <c r="H97" s="78"/>
    </row>
    <row r="98" spans="1:8" ht="15">
      <c r="A98" s="33" t="s">
        <v>5305</v>
      </c>
      <c r="B98" s="20" t="s">
        <v>5306</v>
      </c>
      <c r="C98" s="21">
        <v>44835</v>
      </c>
      <c r="D98" s="34">
        <v>0.01</v>
      </c>
      <c r="E98" s="35"/>
      <c r="F98" s="35" t="s">
        <v>2290</v>
      </c>
      <c r="G98" s="79" t="s">
        <v>5306</v>
      </c>
      <c r="H98" s="80">
        <v>44835</v>
      </c>
    </row>
    <row r="99" spans="1:8" ht="15">
      <c r="A99" s="33" t="s">
        <v>2004</v>
      </c>
      <c r="B99" s="20" t="str">
        <f>IF(A99="NEWCOD",IF(ISBLANK(G99),"renseigner le champ 'Nouveau taxon'",G99),VLOOKUP(A99,'Ref Taxo'!A:B,2,FALSE))</f>
        <v>Vaucheria</v>
      </c>
      <c r="C99" s="21">
        <f>IF(A99="NEWCOD",IF(ISBLANK(H99),"NoCod",H99),VLOOKUP(A99,'Ref Taxo'!A:D,4,FALSE))</f>
        <v>1169</v>
      </c>
      <c r="D99" s="34">
        <v>0.01</v>
      </c>
      <c r="E99" s="35">
        <v>0.01</v>
      </c>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0.01</v>
      </c>
      <c r="E100" s="35">
        <v>0.01</v>
      </c>
      <c r="F100" s="35" t="s">
        <v>2290</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0.01</v>
      </c>
      <c r="E101" s="35">
        <v>0.01</v>
      </c>
      <c r="F101" s="35" t="s">
        <v>2290</v>
      </c>
      <c r="G101" s="79"/>
      <c r="H101" s="80"/>
    </row>
    <row r="102" spans="1:8" ht="15">
      <c r="A102" s="33" t="s">
        <v>700</v>
      </c>
      <c r="B102" s="20" t="str">
        <f>IF(A102="NEWCOD",IF(ISBLANK(G102),"renseigner le champ 'Nouveau taxon'",G102),VLOOKUP(A102,'Ref Taxo'!A:B,2,FALSE))</f>
        <v>Oxyrrhynchium hians</v>
      </c>
      <c r="C102" s="21">
        <f>IF(A102="NEWCOD",IF(ISBLANK(H102),"NoCod",H102),VLOOKUP(A102,'Ref Taxo'!A:D,4,FALSE))</f>
        <v>31547</v>
      </c>
      <c r="D102" s="34"/>
      <c r="E102" s="35">
        <v>0.01</v>
      </c>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c r="E103" s="35">
        <v>0.01</v>
      </c>
      <c r="F103" s="35" t="s">
        <v>2290</v>
      </c>
      <c r="G103" s="79"/>
      <c r="H103" s="80"/>
    </row>
    <row r="104" spans="1:8" ht="15">
      <c r="A104" s="33" t="s">
        <v>1026</v>
      </c>
      <c r="B104" s="20" t="str">
        <f>IF(A104="NEWCOD",IF(ISBLANK(G104),"renseigner le champ 'Nouveau taxon'",G104),VLOOKUP(A104,'Ref Taxo'!A:B,2,FALSE))</f>
        <v>Lemna minor</v>
      </c>
      <c r="C104" s="21">
        <f>IF(A104="NEWCOD",IF(ISBLANK(H104),"NoCod",H104),VLOOKUP(A104,'Ref Taxo'!A:D,4,FALSE))</f>
        <v>1626</v>
      </c>
      <c r="D104" s="34"/>
      <c r="E104" s="35">
        <v>0.01</v>
      </c>
      <c r="F104" s="35" t="s">
        <v>2290</v>
      </c>
      <c r="G104" s="79"/>
      <c r="H104" s="80"/>
    </row>
    <row r="105" spans="1:8" ht="15">
      <c r="A105" s="33" t="s">
        <v>661</v>
      </c>
      <c r="B105" s="20" t="str">
        <f>IF(A105="NEWCOD",IF(ISBLANK(G105),"renseigner le champ 'Nouveau taxon'",G105),VLOOKUP(A105,'Ref Taxo'!A:B,2,FALSE))</f>
        <v>Equisetum arvense</v>
      </c>
      <c r="C105" s="21">
        <f>IF(A105="NEWCOD",IF(ISBLANK(H105),"NoCod",H105),VLOOKUP(A105,'Ref Taxo'!A:D,4,FALSE))</f>
        <v>1384</v>
      </c>
      <c r="D105" s="34"/>
      <c r="E105" s="35">
        <v>0.01</v>
      </c>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2021-03-11T17:21:24Z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