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0010" sheetId="2" r:id="rId2"/>
    <sheet name="Mises à jour" sheetId="3" r:id="rId3"/>
  </sheets>
  <definedNames/>
  <calcPr calcId="162913"/>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<sst xmlns="http://schemas.openxmlformats.org/spreadsheetml/2006/main" count="6483" uniqueCount="5304">
  <si>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</si>
  <si>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</si>
  <si>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</si>
  <si>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</si>
  <si>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</si>
  <si>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</si>
  <si>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</si>
  <si>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</si>
  <si>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</si>
  <si>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</si>
  <si>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</si>
  <si>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</si>
  <si>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</si>
  <si>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</si>
  <si>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</si>
  <si>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</si>
  <si>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</si>
  <si>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</si>
  <si>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</si>
  <si>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</si>
  <si>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</si>
  <si>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</si>
  <si>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</si>
  <si>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</si>
  <si>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</si>
  <si>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</si>
  <si>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</si>
  <si>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</si>
  <si>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</si>
  <si>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</si>
  <si>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</si>
  <si>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</si>
  <si>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</si>
  <si>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</si>
  <si>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</si>
  <si>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</si>
  <si>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</si>
  <si>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</si>
  <si>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</si>
  <si>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</si>
  <si>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</si>
  <si>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</si>
  <si>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</si>
  <si>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</si>
  <si>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</si>
  <si>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</si>
  <si>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</si>
  <si>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</si>
  <si>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</si>
  <si>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</si>
  <si>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</si>
  <si>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</si>
  <si>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</si>
  <si>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</si>
  <si>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</si>
  <si>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</si>
  <si>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</si>
  <si>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</si>
  <si>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</si>
  <si>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</si>
  <si>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</si>
  <si>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</si>
  <si>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</si>
  <si>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</si>
  <si>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</si>
  <si>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</si>
  <si>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</si>
  <si>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</si>
  <si>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</si>
  <si>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</si>
  <si>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</si>
  <si>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</si>
  <si>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</si>
  <si>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</si>
  <si>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</si>
  <si>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</si>
  <si>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</si>
  <si>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</si>
  <si>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</si>
  <si>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</si>
  <si>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</si>
  <si>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</si>
  <si>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</si>
  <si>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</si>
  <si>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</si>
  <si>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</si>
  <si>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</si>
  <si>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</si>
  <si>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</si>
  <si>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</si>
  <si>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</si>
  <si>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</si>
  <si>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</si>
  <si>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</si>
  <si>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</si>
  <si>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</si>
  <si>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</si>
  <si>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</si>
  <si>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</si>
  <si>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</si>
  <si>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</si>
  <si>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</si>
  <si>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</si>
  <si>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</si>
  <si>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</si>
  <si>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</si>
  <si>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</si>
  <si>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</si>
  <si>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</si>
  <si>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</si>
  <si>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</si>
  <si>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</si>
  <si>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</si>
  <si>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</si>
  <si>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</si>
  <si>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</si>
  <si>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</si>
  <si>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</si>
  <si>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</si>
  <si>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</si>
  <si>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</si>
  <si>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</si>
  <si>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</si>
  <si>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</si>
  <si>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</si>
  <si>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</si>
  <si>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</si>
  <si>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</si>
  <si>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</si>
  <si>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</si>
  <si>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</si>
  <si>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</si>
  <si>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</si>
  <si>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</si>
  <si>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</si>
  <si>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</si>
  <si>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</si>
  <si>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</si>
  <si>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</si>
  <si>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</si>
  <si>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</si>
  <si>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</si>
  <si>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</si>
  <si>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</si>
  <si>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</si>
  <si>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</si>
  <si>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</si>
  <si>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</si>
  <si>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</si>
  <si>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</si>
  <si>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</si>
  <si>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</si>
  <si>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</si>
  <si>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</si>
  <si>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</si>
  <si>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</si>
  <si>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</si>
  <si>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</si>
  <si>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</si>
  <si>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</si>
  <si>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</si>
  <si>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</si>
  <si>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</si>
  <si>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</si>
  <si>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</si>
  <si>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</si>
  <si>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</si>
  <si>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</si>
  <si>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</si>
  <si>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</si>
  <si>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</si>
  <si>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</si>
  <si>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</si>
  <si>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</si>
  <si>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</si>
  <si>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</si>
  <si>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</si>
  <si>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</si>
  <si>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</si>
  <si>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</si>
  <si>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</si>
  <si>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</si>
  <si>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</si>
  <si>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</si>
  <si>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</si>
  <si>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</si>
  <si>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</si>
  <si>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</si>
  <si>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</si>
  <si>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</si>
  <si>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</si>
  <si>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</si>
  <si>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</si>
  <si>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</si>
  <si>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</si>
  <si>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</si>
  <si>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</si>
  <si>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</si>
  <si>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</si>
  <si>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</si>
  <si>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</si>
  <si>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</si>
  <si>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</si>
  <si>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</si>
  <si>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</si>
  <si>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</si>
  <si>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</si>
  <si>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</si>
  <si>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</si>
  <si>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</si>
  <si>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</si>
  <si>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</si>
  <si>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</si>
  <si>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</si>
  <si>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</si>
  <si>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</si>
  <si>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</si>
  <si>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</si>
  <si>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</si>
  <si>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</si>
  <si>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</si>
  <si>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</si>
  <si>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</si>
  <si>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</si>
  <si>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</si>
  <si>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</si>
  <si>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</si>
  <si>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</si>
  <si>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</si>
  <si>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</si>
  <si>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</si>
  <si>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</si>
  <si>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</si>
  <si>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</si>
  <si>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</si>
  <si>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</si>
  <si>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</si>
  <si>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</si>
  <si>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</si>
  <si>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</si>
  <si>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</si>
  <si>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</si>
  <si>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</si>
  <si>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</si>
  <si>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</si>
  <si>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</si>
  <si>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</si>
  <si>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</si>
  <si>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</si>
  <si>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</si>
  <si>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</si>
  <si>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</si>
  <si>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</si>
  <si>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</si>
  <si>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</si>
  <si>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</si>
  <si>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</si>
  <si>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</si>
  <si>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</si>
  <si>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</si>
  <si>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</si>
  <si>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</si>
  <si>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</si>
  <si>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</si>
  <si>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</si>
  <si>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</si>
  <si>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</si>
  <si>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</si>
  <si>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</si>
  <si>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</si>
  <si>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</si>
  <si>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</si>
  <si>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</si>
  <si>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</si>
  <si>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</si>
  <si>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</si>
  <si>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</si>
  <si>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</si>
  <si>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</si>
  <si>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</si>
  <si>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</si>
  <si>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</si>
  <si>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</si>
  <si>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</si>
  <si>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</si>
  <si>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</si>
  <si>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</si>
  <si>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</si>
  <si>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</si>
  <si>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</si>
  <si>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</si>
  <si>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</si>
  <si>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</si>
  <si>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</si>
  <si>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</si>
  <si>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</si>
  <si>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</si>
  <si>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</si>
  <si>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</si>
  <si>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</si>
  <si>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</si>
  <si>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</si>
  <si>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</si>
  <si>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</si>
  <si>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</si>
  <si>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</si>
  <si>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</si>
  <si>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</si>
  <si>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</si>
  <si>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</si>
  <si>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</si>
  <si>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</si>
  <si>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</si>
  <si>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</si>
  <si>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</si>
  <si>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</si>
  <si>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</si>
  <si>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</si>
  <si>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</si>
  <si>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</si>
  <si>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</si>
  <si>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</si>
  <si>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</si>
  <si>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</si>
  <si>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</si>
  <si>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</si>
  <si>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</si>
  <si>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</si>
  <si>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</si>
  <si>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</si>
  <si>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</si>
  <si>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</si>
  <si>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</si>
  <si>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</si>
  <si>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</si>
  <si>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</si>
  <si>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</si>
  <si>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</si>
  <si>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</si>
  <si>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</si>
  <si>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</si>
  <si>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</si>
  <si>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</si>
  <si>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</si>
  <si>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</si>
  <si>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</si>
  <si>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</si>
  <si>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</si>
  <si>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</si>
  <si>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</si>
  <si>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</si>
  <si>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</si>
  <si>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</si>
  <si>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</si>
  <si>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</si>
  <si>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</si>
  <si>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</si>
  <si>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</si>
  <si>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</si>
  <si>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</si>
  <si>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</si>
  <si>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</si>
  <si>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</si>
  <si>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</si>
  <si>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</si>
  <si>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</si>
  <si>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</si>
  <si>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</si>
  <si>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</si>
  <si>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</si>
  <si>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</si>
  <si>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</si>
  <si>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</si>
  <si>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</si>
  <si>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</si>
  <si>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</si>
  <si>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</si>
  <si>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</si>
  <si>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</si>
  <si>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</si>
  <si>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</si>
  <si>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</si>
  <si>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</si>
  <si>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</si>
  <si>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</si>
  <si>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</si>
  <si>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</si>
  <si>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</si>
  <si>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</si>
  <si>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</si>
  <si>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</si>
  <si>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</si>
  <si>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</si>
  <si>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</si>
  <si>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</si>
  <si>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</si>
  <si>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</si>
  <si>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</si>
  <si>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</si>
  <si>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</si>
  <si>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</si>
  <si>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</si>
  <si>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</si>
  <si>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</si>
  <si>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</si>
  <si>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</si>
  <si>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</si>
  <si>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</si>
  <si>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</si>
  <si>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</si>
  <si>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</si>
  <si>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</si>
  <si>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</si>
  <si>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</si>
  <si>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</si>
  <si>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</si>
  <si>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</si>
  <si>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</si>
  <si>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</si>
  <si>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</si>
  <si>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</si>
  <si>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</si>
  <si>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</si>
  <si>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</si>
  <si>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</si>
  <si>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</si>
  <si>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</si>
  <si>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</si>
  <si>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</si>
  <si>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</si>
  <si>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</si>
  <si>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</si>
  <si>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</si>
  <si>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</si>
  <si>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</si>
  <si>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</si>
  <si>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</si>
  <si>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</si>
  <si>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</si>
  <si>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</si>
  <si>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</si>
  <si>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</si>
  <si>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</si>
  <si>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</si>
  <si>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</si>
  <si>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</si>
  <si>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</si>
  <si>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</si>
  <si>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</si>
  <si>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</si>
  <si>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</si>
  <si>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</si>
  <si>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</si>
  <si>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</si>
  <si>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</si>
  <si>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</si>
  <si>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</si>
  <si>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</si>
  <si>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</si>
  <si>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</si>
  <si>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</si>
  <si>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</si>
  <si>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</si>
  <si>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</si>
  <si>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</si>
  <si>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</si>
  <si>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</si>
  <si>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</si>
  <si>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</si>
  <si>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</si>
  <si>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</si>
  <si>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</si>
  <si>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</si>
  <si>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</si>
  <si>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</si>
  <si>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</si>
  <si>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</si>
  <si>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</si>
  <si>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</si>
  <si>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</si>
  <si>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</si>
  <si>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</si>
  <si>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</si>
  <si>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</si>
  <si>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</si>
  <si>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</si>
  <si>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</si>
  <si>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</si>
  <si>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</si>
  <si>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</si>
  <si>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</si>
  <si>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</si>
  <si>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</si>
  <si>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</si>
  <si>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</si>
  <si>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</si>
  <si>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</si>
  <si>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</si>
  <si>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</si>
  <si>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</si>
  <si>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</si>
  <si>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</si>
  <si>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</si>
  <si>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</si>
  <si>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</si>
  <si>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</si>
  <si>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</si>
  <si>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</si>
  <si>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</si>
  <si>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</si>
  <si>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</si>
  <si>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</si>
  <si>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</si>
  <si>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</si>
  <si>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</si>
  <si>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</si>
  <si>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</si>
  <si>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</si>
  <si>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</si>
  <si>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</si>
  <si>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</si>
  <si>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</si>
  <si>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</si>
  <si>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</si>
  <si>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</si>
  <si>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</si>
  <si>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</si>
  <si>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</si>
  <si>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</si>
  <si>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</si>
  <si>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</si>
  <si>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</si>
  <si>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</si>
  <si>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</si>
  <si>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</si>
  <si>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</si>
  <si>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</si>
  <si>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</si>
  <si>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</si>
  <si>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</si>
  <si>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</si>
  <si>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</si>
  <si>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</si>
  <si>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</si>
  <si>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</si>
  <si>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</si>
  <si>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</si>
  <si>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</si>
  <si>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</si>
  <si>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</si>
  <si>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</si>
  <si>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</si>
  <si>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</si>
  <si>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</si>
  <si>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</si>
  <si>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</si>
  <si>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</si>
  <si>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</si>
  <si>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</si>
  <si>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</si>
  <si>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</si>
  <si>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</si>
  <si>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</si>
  <si>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</si>
  <si>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</si>
  <si>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</si>
  <si>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</si>
  <si>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</si>
  <si>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</si>
  <si>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</si>
  <si>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</si>
  <si>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</si>
  <si>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</si>
  <si>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</si>
  <si>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</si>
  <si>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</si>
  <si>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</si>
  <si>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</si>
  <si>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</si>
  <si>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</si>
  <si>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</si>
  <si>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</si>
  <si>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</si>
  <si>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</si>
  <si>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</si>
  <si>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</si>
  <si>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</si>
  <si>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</si>
  <si>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</si>
  <si>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</si>
  <si>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</si>
  <si>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</si>
  <si>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</si>
  <si>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</si>
  <si>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</si>
  <si>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</si>
  <si>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</si>
  <si>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</si>
  <si>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</si>
  <si>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</si>
  <si>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</si>
  <si>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</si>
  <si>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</si>
  <si>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</si>
  <si>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</si>
  <si>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</si>
  <si>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</si>
  <si>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</si>
  <si>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</si>
  <si>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</si>
  <si>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</si>
  <si>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</si>
  <si>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</si>
  <si>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</si>
  <si>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</si>
  <si>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</si>
  <si>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</si>
  <si>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</si>
  <si>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</si>
  <si>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</si>
  <si>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</si>
  <si>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</si>
  <si>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</si>
  <si>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</si>
  <si>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</si>
  <si>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</si>
  <si>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</si>
  <si>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</si>
  <si>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</si>
  <si>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</si>
  <si>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</si>
  <si>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</si>
  <si>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</si>
  <si>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</si>
  <si>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</si>
  <si>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</si>
  <si>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</si>
  <si>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</si>
  <si>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</si>
  <si>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</si>
  <si>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</si>
  <si>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</si>
  <si>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</si>
  <si>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</si>
  <si>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</si>
  <si>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</si>
  <si>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</si>
  <si>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</si>
  <si>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</si>
  <si>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</si>
  <si>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</si>
  <si>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</si>
  <si>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</si>
  <si>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</si>
  <si>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</si>
  <si>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</si>
  <si>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</si>
  <si>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</si>
  <si>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</si>
  <si>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</si>
  <si>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</si>
  <si>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</si>
  <si>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</si>
  <si>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</si>
  <si>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</si>
  <si>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</si>
  <si>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</si>
  <si>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</si>
  <si>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</si>
  <si>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</si>
  <si>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</si>
  <si>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</si>
  <si>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</si>
  <si>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</si>
  <si>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</si>
  <si>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</si>
  <si>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</si>
  <si>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</si>
  <si>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</si>
  <si>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</si>
  <si>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</si>
  <si>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</si>
  <si>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</si>
  <si>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</si>
  <si>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</si>
  <si>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</si>
  <si>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</si>
  <si>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</si>
  <si>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</si>
  <si>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</si>
  <si>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</si>
  <si>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</si>
  <si>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</si>
  <si>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</si>
  <si>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</si>
  <si>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</si>
  <si>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</si>
  <si>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</si>
  <si>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</si>
  <si>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</si>
  <si>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</si>
  <si>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</si>
  <si>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</si>
  <si>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</si>
  <si>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</si>
  <si>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</si>
  <si>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</si>
  <si>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</si>
  <si>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</si>
  <si>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</si>
  <si>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</si>
  <si>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</si>
  <si>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</si>
  <si>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</si>
  <si>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</si>
  <si>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</si>
  <si>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</si>
  <si>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</si>
  <si>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</si>
  <si>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</si>
  <si>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</si>
  <si>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</si>
  <si>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</si>
  <si>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</si>
  <si>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</si>
  <si>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</si>
  <si>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</si>
  <si>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</si>
  <si>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</si>
  <si>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</si>
  <si>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</si>
  <si>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</si>
  <si>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</si>
  <si>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</si>
  <si>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</si>
  <si>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</si>
  <si>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</si>
  <si>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</si>
  <si>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</si>
  <si>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</si>
  <si>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</si>
  <si>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</si>
  <si>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</si>
  <si>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</si>
  <si>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</si>
  <si>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</si>
  <si>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</si>
  <si>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</si>
  <si>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</si>
  <si>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</si>
  <si>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</si>
  <si>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</si>
  <si>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</si>
  <si>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</si>
  <si>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</si>
  <si>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</si>
  <si>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</si>
  <si>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</si>
  <si>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</si>
  <si>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</si>
  <si>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</si>
  <si>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</si>
  <si>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</si>
  <si>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</si>
  <si>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</si>
  <si>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</si>
  <si>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</si>
  <si>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</si>
  <si>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</si>
  <si>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</si>
  <si>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</si>
  <si>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</si>
  <si>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</si>
  <si>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</si>
  <si>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</si>
  <si>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</si>
  <si>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</si>
  <si>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</si>
  <si>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</si>
  <si>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</si>
  <si>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</si>
  <si>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</si>
  <si>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</si>
  <si>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</si>
  <si>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</si>
  <si>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</si>
  <si>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</si>
  <si>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</si>
  <si>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</si>
  <si>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</si>
  <si>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</si>
  <si>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</si>
  <si>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</si>
  <si>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</si>
  <si>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</si>
  <si>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</si>
  <si>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</si>
  <si>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</si>
  <si>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</si>
  <si>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</si>
  <si>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</si>
  <si>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</si>
  <si>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</si>
  <si>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</si>
  <si>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</si>
  <si>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</si>
  <si>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</si>
  <si>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</si>
  <si>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</si>
  <si>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</si>
  <si>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</si>
  <si>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</si>
  <si>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</si>
  <si>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</si>
  <si>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</si>
  <si>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</si>
  <si>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</si>
  <si>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</si>
  <si>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</si>
  <si>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</si>
  <si>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</si>
  <si>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</si>
  <si>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</si>
  <si>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</si>
  <si>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</si>
  <si>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</si>
  <si>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</si>
  <si>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</si>
  <si>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</si>
  <si>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</si>
  <si>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</si>
  <si>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</si>
  <si>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</si>
  <si>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</si>
  <si>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</si>
  <si>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</si>
  <si>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</si>
  <si>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</si>
  <si>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</si>
  <si>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</si>
  <si>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</si>
  <si>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</si>
  <si>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</si>
  <si>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</si>
  <si>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</si>
  <si>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</si>
  <si>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</si>
  <si>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</si>
  <si>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</si>
  <si>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</si>
  <si>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</si>
  <si>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</si>
  <si>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</si>
  <si>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</si>
  <si>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</si>
  <si>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</si>
  <si>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</si>
  <si>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</si>
  <si>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</si>
  <si>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</si>
  <si>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</si>
  <si>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</si>
  <si>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</si>
  <si>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</si>
  <si>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</si>
  <si>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</si>
  <si>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</si>
  <si>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</si>
  <si>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</si>
  <si>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</si>
  <si>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</si>
  <si>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</si>
  <si>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</si>
  <si>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</si>
  <si>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</si>
  <si>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</si>
  <si>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</si>
  <si>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</si>
  <si>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</si>
  <si>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</si>
  <si>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</si>
  <si>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</si>
  <si>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</si>
  <si>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</si>
  <si>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</si>
  <si>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</si>
  <si>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</si>
  <si>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</si>
  <si>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</si>
  <si>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</si>
  <si>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</si>
  <si>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</si>
  <si>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</si>
  <si>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</si>
  <si>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</si>
  <si>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</si>
  <si>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</si>
  <si>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</si>
  <si>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</si>
  <si>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</si>
  <si>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</si>
  <si>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</si>
  <si>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</si>
  <si>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</si>
  <si>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</si>
  <si>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</si>
  <si>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</si>
  <si>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</si>
  <si>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</si>
  <si>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</si>
  <si>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</si>
  <si>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</si>
  <si>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</si>
  <si>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</si>
  <si>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</si>
  <si>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</si>
  <si>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</si>
  <si>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</si>
  <si>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</si>
  <si>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</si>
  <si>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</si>
  <si>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</si>
  <si>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</si>
  <si>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</si>
  <si>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</si>
  <si>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</si>
  <si>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</si>
  <si>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</si>
  <si>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</si>
  <si>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</si>
  <si>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</si>
  <si>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</si>
  <si>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</si>
  <si>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</si>
  <si>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</si>
  <si>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</si>
  <si>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</si>
  <si>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</si>
  <si>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</si>
  <si>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</si>
  <si>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</si>
  <si>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</si>
  <si>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</si>
  <si>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</si>
  <si>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</si>
  <si>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</si>
  <si>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</si>
  <si>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</si>
  <si>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</si>
  <si>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</si>
  <si>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</si>
  <si>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</si>
  <si>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</si>
  <si>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</si>
  <si>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</si>
  <si>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</si>
  <si>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</si>
  <si>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</si>
  <si>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</si>
  <si>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</si>
  <si>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</si>
  <si>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</si>
  <si>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</si>
  <si>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</si>
  <si>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</si>
  <si>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</si>
  <si>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</si>
  <si>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</si>
  <si>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</si>
  <si>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</si>
  <si>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</si>
  <si>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</si>
  <si>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</si>
  <si>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</si>
  <si>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</si>
  <si>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</si>
  <si>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</si>
  <si>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</si>
  <si>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</si>
  <si>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</si>
  <si>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</si>
  <si>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</si>
  <si>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</si>
  <si>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</si>
  <si>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</si>
  <si>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</si>
  <si>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</si>
  <si>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</si>
  <si>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</si>
  <si>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</si>
  <si>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</si>
  <si>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</si>
  <si>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</si>
  <si>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</si>
  <si>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</si>
  <si>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</si>
  <si>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</si>
  <si>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</si>
  <si>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</si>
  <si>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</si>
  <si>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</si>
  <si>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</si>
  <si>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</si>
  <si>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</si>
  <si>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</si>
  <si>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</si>
  <si>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</si>
  <si>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</si>
  <si>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</si>
  <si>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</si>
  <si>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</si>
  <si>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</si>
  <si>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</si>
  <si>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</si>
  <si>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</si>
  <si>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</si>
  <si>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</si>
  <si>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</si>
  <si>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</si>
  <si>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</si>
  <si>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</si>
  <si>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</si>
  <si>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</si>
  <si>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</si>
  <si>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</si>
  <si>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</si>
  <si>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</si>
  <si>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</si>
  <si>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</si>
  <si>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</si>
  <si>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</si>
  <si>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</si>
  <si>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</si>
  <si>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</si>
  <si>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</si>
  <si>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</si>
  <si>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</si>
  <si>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</si>
  <si>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</si>
  <si>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</si>
  <si>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</si>
  <si>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</si>
  <si>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</si>
  <si>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</si>
  <si>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</si>
  <si>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</si>
  <si>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</si>
  <si>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</si>
  <si>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</si>
  <si>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</si>
  <si>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</si>
  <si>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</si>
  <si>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</si>
  <si>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</si>
  <si>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</si>
  <si>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</si>
  <si>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</si>
  <si>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</si>
  <si>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</si>
  <si>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</si>
  <si>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</si>
  <si>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</si>
  <si>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</si>
  <si>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</si>
  <si>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</si>
  <si>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</si>
  <si>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</si>
  <si>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</si>
  <si>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</si>
  <si>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</si>
  <si>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</si>
  <si>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</si>
  <si>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</si>
  <si>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</si>
  <si>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</si>
  <si>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</si>
  <si>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</si>
  <si>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</si>
  <si>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</si>
  <si>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</si>
  <si>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</si>
  <si>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</si>
  <si>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</si>
  <si>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</si>
  <si>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</si>
  <si>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</si>
  <si>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</si>
  <si>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</si>
  <si>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</si>
  <si>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</si>
  <si>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</si>
  <si>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</si>
  <si>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</si>
  <si>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</si>
  <si>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</si>
  <si>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</si>
  <si>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</si>
  <si>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</si>
  <si>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</si>
  <si>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</si>
  <si>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</si>
  <si>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</si>
  <si>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</si>
  <si>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</si>
  <si>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</si>
  <si>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</si>
  <si>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</si>
  <si>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</si>
  <si>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</si>
  <si>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</si>
  <si>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</si>
  <si>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</si>
  <si>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</si>
  <si>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</si>
  <si>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</si>
  <si>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</si>
  <si>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</si>
  <si>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</si>
  <si>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</si>
  <si>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</si>
  <si>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</si>
  <si>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</si>
  <si>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</si>
  <si>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</si>
  <si>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</si>
  <si>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</si>
  <si>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</si>
  <si>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</si>
  <si>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</si>
  <si>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</si>
  <si>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</si>
  <si>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</si>
  <si>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</si>
  <si>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</si>
  <si>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</si>
  <si>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</si>
  <si>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</si>
  <si>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</si>
  <si>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</si>
  <si>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</si>
  <si>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</si>
  <si>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</si>
  <si>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</si>
  <si>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</si>
  <si>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</si>
  <si>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</si>
  <si>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</si>
  <si>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</si>
  <si>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</si>
  <si>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</si>
  <si>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</si>
  <si>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</si>
  <si>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</si>
  <si>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</si>
  <si>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</si>
  <si>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</si>
  <si>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</si>
  <si>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</si>
  <si>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</si>
  <si>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</si>
  <si>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</si>
  <si>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</si>
  <si>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</si>
  <si>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</si>
  <si>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</si>
  <si>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</si>
  <si>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</si>
  <si>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</si>
  <si>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</si>
  <si>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</si>
  <si>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</si>
  <si>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</si>
  <si>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</si>
  <si>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</si>
  <si>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</si>
  <si>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</si>
  <si>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</si>
  <si>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</si>
  <si>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</si>
  <si>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</si>
  <si>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</si>
  <si>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</si>
  <si>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</si>
  <si>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</si>
  <si>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</si>
  <si>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</si>
  <si>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</si>
  <si>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</si>
  <si>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</si>
  <si>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</si>
  <si>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</si>
  <si>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</si>
  <si>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</si>
  <si>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</si>
  <si>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</si>
  <si>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</si>
  <si>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</si>
  <si>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</si>
  <si>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</si>
  <si>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</si>
  <si>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</si>
  <si>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</si>
  <si>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</si>
  <si>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</si>
  <si>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</si>
  <si>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</si>
  <si>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</si>
  <si>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</si>
  <si>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</si>
  <si>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</si>
  <si>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</si>
  <si>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</si>
  <si>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</si>
  <si>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</si>
  <si>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</si>
  <si>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</si>
  <si>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</si>
  <si>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</si>
  <si>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</si>
  <si>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</si>
  <si>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</si>
  <si>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</si>
  <si>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</si>
  <si>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</si>
  <si>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</si>
  <si>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</si>
  <si>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</si>
  <si>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</si>
  <si>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</si>
  <si>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</si>
  <si>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</si>
  <si>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</si>
  <si>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</si>
  <si>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</si>
  <si>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</si>
  <si>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</si>
  <si>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</si>
  <si>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</si>
  <si>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</si>
  <si>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</si>
  <si>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</si>
  <si>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</si>
  <si>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</si>
  <si>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</si>
  <si>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</si>
  <si>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</si>
  <si>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</si>
  <si>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</si>
  <si>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</si>
  <si>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</si>
  <si>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</si>
  <si>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</si>
  <si>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</si>
  <si>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</si>
  <si>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</si>
  <si>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</si>
  <si>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</si>
  <si>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</si>
  <si>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</si>
  <si>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</si>
  <si>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</si>
  <si>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</si>
  <si>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</si>
  <si>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</si>
  <si>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</si>
  <si>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</si>
  <si>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</si>
  <si>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</si>
  <si>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</si>
  <si>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</si>
  <si>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</si>
  <si>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</si>
  <si>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</si>
  <si>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</si>
  <si>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</si>
  <si>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</si>
  <si>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</si>
  <si>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</si>
  <si>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</si>
  <si>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</si>
  <si>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</si>
  <si>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</si>
  <si>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</si>
  <si>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</si>
  <si>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</si>
  <si>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</si>
  <si>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</si>
  <si>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</si>
  <si>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</si>
  <si>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</si>
  <si>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</si>
  <si>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</si>
  <si>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</si>
  <si>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</si>
  <si>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</si>
  <si>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</si>
  <si>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</si>
  <si>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</si>
  <si>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</si>
  <si>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</si>
  <si>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</si>
  <si>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</si>
  <si>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</si>
  <si>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</si>
  <si>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</si>
  <si>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</si>
  <si>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</si>
  <si>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</si>
  <si>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</si>
  <si>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</si>
  <si>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</si>
  <si>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</si>
  <si>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</si>
  <si>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</si>
  <si>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</si>
  <si>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</si>
  <si>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</si>
  <si>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</si>
  <si>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</si>
  <si>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</si>
  <si>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</si>
  <si>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</si>
  <si>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</si>
  <si>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</si>
  <si>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</si>
  <si>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</si>
  <si>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</si>
  <si>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</si>
  <si>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</si>
  <si>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</si>
  <si>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</si>
  <si>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</si>
  <si>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</si>
  <si>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</si>
  <si>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</si>
  <si>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</si>
  <si>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</si>
  <si>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</si>
  <si>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</si>
  <si>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</si>
  <si>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</si>
  <si>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</si>
  <si>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</si>
  <si>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</si>
  <si>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</si>
  <si>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</si>
  <si>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</si>
  <si>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</si>
  <si>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</si>
  <si>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</si>
  <si>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</si>
  <si>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</si>
  <si>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</si>
  <si>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</si>
  <si>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</si>
  <si>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</si>
  <si>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</si>
  <si>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</si>
  <si>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</si>
  <si>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</si>
  <si>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</si>
  <si>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</si>
  <si>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</si>
  <si>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</si>
  <si>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</si>
  <si>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</si>
  <si>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</si>
  <si>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</si>
  <si>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</si>
  <si>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</si>
  <si>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</si>
  <si>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</si>
  <si>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</si>
  <si>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</si>
  <si>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</si>
  <si>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</si>
  <si>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</si>
  <si>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</si>
  <si>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</si>
  <si>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</si>
  <si>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</si>
  <si>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</si>
  <si>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</si>
  <si>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</si>
  <si>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</si>
  <si>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</si>
  <si>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</si>
  <si>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</si>
  <si>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</si>
  <si>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</si>
  <si>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</si>
  <si>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</si>
  <si>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</si>
  <si>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</si>
  <si>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</si>
  <si>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</si>
  <si>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</si>
  <si>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</si>
  <si>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</si>
  <si>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</si>
  <si>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</si>
  <si>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</si>
  <si>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</si>
  <si>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</si>
  <si>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</si>
  <si>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</si>
  <si>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</si>
  <si>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</si>
  <si>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</si>
  <si>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</si>
  <si>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</si>
  <si>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</si>
  <si>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</si>
  <si>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</si>
  <si>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</si>
  <si>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</si>
  <si>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</si>
  <si>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</si>
  <si>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</si>
  <si>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</si>
  <si>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</si>
  <si>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</si>
  <si>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</si>
  <si>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</si>
  <si>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</si>
  <si>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</si>
  <si>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</si>
  <si>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</si>
  <si>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</si>
  <si>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</si>
  <si>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</si>
  <si>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</si>
  <si>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</si>
  <si>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</si>
  <si>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</si>
  <si>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</si>
  <si>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</si>
  <si>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</si>
  <si>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</si>
  <si>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</si>
  <si>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</si>
  <si>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</si>
  <si>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</si>
  <si>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</si>
  <si>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</si>
  <si>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</si>
  <si>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</si>
  <si>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</si>
  <si>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</si>
  <si>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</si>
  <si>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</si>
  <si>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</si>
  <si>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</si>
  <si>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</si>
  <si>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</si>
  <si>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</si>
  <si>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</si>
  <si>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</si>
  <si>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</si>
  <si>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</si>
  <si>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</si>
  <si>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</si>
  <si>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</si>
  <si>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</si>
  <si>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</si>
  <si>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</si>
  <si>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</si>
  <si>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</si>
  <si>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</si>
  <si>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</si>
  <si>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</si>
  <si>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</si>
  <si>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</si>
  <si>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</si>
  <si>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</si>
  <si>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</si>
  <si>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</si>
  <si>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</si>
  <si>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</si>
  <si>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</si>
  <si>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</si>
  <si>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</si>
  <si>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</si>
  <si>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</si>
  <si>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</si>
  <si>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</si>
  <si>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</si>
  <si>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</si>
  <si>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</si>
  <si>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</si>
  <si>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</si>
  <si>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</si>
  <si>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</si>
  <si>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</si>
  <si>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</si>
  <si>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</si>
  <si>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</si>
  <si>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</si>
  <si>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</si>
  <si>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</si>
  <si>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</si>
  <si>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</si>
  <si>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</si>
  <si>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</si>
  <si>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</si>
  <si>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</si>
  <si>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</si>
  <si>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</si>
  <si>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</si>
  <si>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</si>
  <si>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</si>
  <si>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</si>
  <si>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</si>
  <si>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</si>
  <si>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</si>
  <si>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</si>
  <si>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</si>
  <si>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</si>
  <si>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</si>
  <si>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</si>
  <si>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</si>
  <si>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</si>
  <si>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</si>
  <si>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</si>
  <si>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</si>
  <si>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</si>
  <si>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</si>
  <si>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</si>
  <si>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</si>
  <si>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</si>
  <si>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</si>
  <si>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</si>
  <si>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</si>
  <si>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</si>
  <si>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</si>
  <si>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</si>
  <si>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</si>
  <si>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</si>
  <si>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</si>
  <si>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</si>
  <si>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</si>
  <si>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</si>
  <si>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</si>
  <si>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</si>
  <si>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</si>
  <si>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</si>
  <si>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</si>
  <si>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</si>
  <si>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</si>
  <si>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</si>
  <si>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</si>
  <si>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</si>
  <si>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</si>
  <si>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</si>
  <si>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</si>
  <si>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</si>
  <si>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</si>
  <si>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</si>
  <si>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</si>
  <si>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</si>
  <si>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</si>
  <si>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</si>
  <si>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</si>
  <si>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</si>
  <si>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</si>
  <si>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</si>
  <si>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</si>
  <si>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</si>
  <si>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</si>
  <si>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</si>
  <si>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</si>
  <si>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</si>
  <si>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</si>
  <si>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</si>
  <si>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</si>
  <si>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</si>
  <si>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</si>
  <si>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</si>
  <si>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</si>
  <si>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</si>
  <si>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</si>
  <si>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</si>
  <si>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</si>
  <si>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</si>
  <si>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</si>
  <si>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</si>
  <si>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</si>
  <si>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</si>
  <si>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</si>
  <si>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</si>
  <si>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</si>
  <si>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</si>
  <si>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</si>
  <si>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</si>
  <si>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</si>
  <si>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</si>
  <si>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</si>
  <si>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</si>
  <si>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</si>
  <si>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</si>
  <si>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</si>
  <si>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</si>
  <si>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</si>
  <si>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</si>
  <si>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</si>
  <si>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</si>
  <si>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</si>
  <si>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</si>
  <si>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</si>
  <si>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</si>
  <si>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</si>
  <si>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</si>
  <si>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</si>
  <si>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</si>
  <si>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</si>
  <si>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</si>
  <si>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</si>
  <si>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</si>
  <si>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</si>
  <si>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</si>
  <si>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</si>
  <si>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</si>
  <si>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</si>
  <si>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</si>
  <si>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</si>
  <si>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</si>
  <si>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</si>
  <si>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</si>
  <si>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</si>
  <si>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</si>
  <si>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</si>
  <si>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</si>
  <si>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</si>
  <si>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</si>
  <si>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</si>
  <si>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</si>
  <si>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</si>
  <si>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</si>
  <si>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</si>
  <si>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</si>
  <si>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</si>
  <si>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</si>
  <si>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</si>
  <si>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</si>
  <si>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</si>
  <si>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</si>
  <si>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</si>
  <si>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</si>
  <si>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</si>
  <si>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</si>
  <si>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</si>
  <si>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</si>
  <si>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</si>
  <si>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</si>
  <si>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</si>
  <si>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</si>
  <si>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</si>
  <si>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</si>
  <si>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</si>
  <si>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</si>
  <si>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</si>
  <si>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</si>
  <si>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</si>
  <si>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</si>
  <si>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</si>
  <si>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</si>
  <si>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</si>
  <si>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</si>
  <si>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</si>
  <si>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</si>
  <si>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</si>
  <si>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</si>
  <si>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</si>
  <si>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</si>
  <si>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</si>
  <si>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</si>
  <si>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</si>
  <si>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</si>
  <si>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</si>
  <si>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</si>
  <si>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</si>
  <si>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</si>
  <si>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</si>
  <si>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</si>
  <si>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</si>
  <si>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</si>
  <si>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</si>
  <si>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</si>
  <si>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</si>
  <si>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</si>
  <si>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</si>
  <si>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</si>
  <si>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</si>
  <si>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</si>
  <si>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</si>
  <si>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</si>
  <si>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</si>
  <si>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</si>
  <si>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</si>
  <si>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</si>
  <si>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</si>
  <si>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</si>
  <si>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</si>
  <si>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</si>
  <si>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</si>
  <si>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</si>
  <si>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</si>
  <si>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</si>
  <si>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</si>
  <si>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</si>
  <si>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</si>
  <si>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</si>
  <si>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</si>
  <si>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</si>
  <si>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</si>
  <si>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</si>
  <si>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</si>
  <si>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</si>
  <si>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</si>
  <si>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</si>
  <si>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</si>
  <si>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</si>
  <si>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</si>
  <si>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</si>
  <si>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</si>
  <si>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</si>
  <si>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</si>
  <si>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</si>
  <si>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</si>
  <si>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</si>
  <si>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</si>
  <si>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</si>
  <si>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</si>
  <si>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</si>
  <si>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</si>
  <si>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</si>
  <si>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</si>
  <si>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</si>
  <si>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</si>
  <si>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</si>
  <si>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</si>
  <si>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</si>
  <si>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</si>
  <si>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</si>
  <si>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</si>
  <si>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</si>
  <si>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</si>
  <si>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</si>
  <si>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</si>
  <si>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</si>
  <si>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</si>
  <si>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</si>
  <si>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</si>
  <si>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</si>
  <si>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</si>
  <si>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</si>
  <si>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</si>
  <si>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</si>
  <si>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</si>
  <si>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</si>
  <si>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</si>
  <si>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</si>
  <si>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</si>
  <si>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</si>
  <si>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</si>
  <si>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</si>
  <si>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</si>
  <si>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</si>
  <si>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</si>
  <si>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</si>
  <si>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</si>
  <si>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</si>
  <si>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</si>
  <si>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</si>
  <si>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</si>
  <si>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</si>
  <si>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</si>
  <si>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</si>
  <si>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</si>
  <si>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</si>
  <si>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</si>
  <si>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</si>
  <si>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</si>
  <si>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</si>
  <si>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</si>
  <si>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</si>
  <si>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</si>
  <si>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</si>
  <si>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</si>
  <si>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</si>
  <si>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</si>
  <si>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</si>
  <si>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</si>
  <si>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</si>
  <si>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</si>
  <si>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</si>
  <si>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</si>
  <si>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</si>
  <si>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</si>
  <si>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</si>
  <si>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</si>
  <si>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</si>
  <si>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</si>
  <si>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</si>
  <si>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</si>
  <si>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</si>
  <si>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</si>
  <si>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</si>
  <si>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</si>
  <si>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</si>
  <si>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</si>
  <si>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</si>
  <si>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</si>
  <si>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</si>
  <si>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</si>
  <si>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</si>
  <si>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</si>
  <si>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</si>
  <si>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</si>
  <si>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</si>
  <si>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</si>
  <si>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</si>
  <si>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</si>
  <si>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</si>
  <si>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</si>
  <si>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</si>
  <si>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</si>
  <si>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</si>
  <si>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</si>
  <si>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</si>
  <si>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</si>
  <si>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</si>
  <si>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</si>
  <si>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</si>
  <si>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</si>
  <si>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</si>
  <si>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</si>
  <si>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</si>
  <si>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</si>
  <si>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</si>
  <si>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</si>
  <si>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</si>
  <si>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</si>
  <si>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</si>
  <si>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</si>
  <si>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</si>
  <si>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</si>
  <si>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</si>
  <si>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</si>
  <si>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</si>
  <si>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</si>
  <si>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</si>
  <si>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</si>
  <si>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</si>
  <si>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</si>
  <si>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</si>
  <si>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</si>
  <si>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</si>
  <si>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</si>
  <si>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</si>
  <si>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</si>
  <si>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</si>
  <si>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</si>
  <si>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</si>
  <si>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</si>
  <si>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</si>
  <si>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</si>
  <si>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</si>
  <si>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</si>
  <si>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</si>
  <si>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</si>
  <si>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</si>
  <si>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</si>
  <si>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</si>
  <si>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</si>
  <si>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</si>
  <si>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</si>
  <si>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</si>
  <si>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</si>
  <si>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</si>
  <si>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</si>
  <si>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</si>
  <si>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</si>
  <si>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</si>
  <si>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</si>
  <si>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</si>
  <si>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</si>
  <si>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</si>
  <si>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</si>
  <si>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</si>
  <si>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</si>
  <si>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</si>
  <si>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</si>
  <si>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</si>
  <si>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</si>
  <si>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</si>
  <si>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</si>
  <si>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</si>
  <si>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</si>
  <si>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</si>
  <si>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</si>
  <si>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</si>
  <si>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</si>
  <si>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</si>
  <si>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</si>
  <si>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</si>
  <si>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</si>
  <si>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</si>
  <si>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</si>
  <si>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</si>
  <si>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</si>
  <si>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</si>
  <si>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</si>
  <si>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</si>
  <si>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</si>
  <si>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</si>
  <si>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</si>
  <si>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</si>
  <si>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</si>
  <si>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</si>
  <si>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</si>
  <si>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</si>
  <si>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</si>
  <si>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</si>
  <si>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</si>
  <si>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</si>
  <si>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</si>
  <si>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</si>
  <si>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</si>
  <si>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</si>
  <si>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</si>
  <si>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</si>
  <si>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</si>
  <si>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</si>
  <si>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</si>
  <si>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</si>
  <si>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</si>
  <si>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</si>
  <si>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</si>
  <si>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</si>
  <si>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</si>
  <si>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</si>
  <si>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</si>
  <si>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</si>
  <si>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</si>
  <si>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</si>
  <si>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</si>
  <si>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</si>
  <si>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</si>
  <si>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</si>
  <si>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</si>
  <si>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</si>
  <si>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</si>
  <si>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</si>
  <si>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</si>
  <si>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</si>
  <si>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</si>
  <si>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</si>
  <si>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</si>
  <si>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</si>
  <si>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</si>
  <si>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</si>
  <si>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</si>
  <si>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</si>
  <si>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</si>
  <si>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</si>
  <si>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</si>
  <si>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</si>
  <si>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</si>
  <si>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</si>
  <si>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</si>
  <si>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</si>
  <si>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</si>
  <si>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</si>
  <si>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</si>
  <si>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</si>
  <si>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</si>
  <si>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</si>
  <si>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</si>
  <si>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</si>
  <si>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</si>
  <si>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</si>
  <si>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</si>
  <si>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</si>
  <si>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</si>
  <si>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</si>
  <si>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</si>
  <si>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</si>
  <si>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</si>
  <si>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</si>
  <si>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</si>
  <si>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</si>
  <si>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</si>
  <si>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</si>
  <si>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</si>
  <si>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</si>
  <si>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</si>
  <si>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</si>
  <si>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</si>
  <si>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</si>
  <si>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</si>
  <si>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</si>
  <si>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</si>
  <si>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</si>
  <si>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</si>
  <si>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</si>
  <si>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</si>
  <si>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</si>
  <si>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</si>
  <si>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</si>
  <si>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</si>
  <si>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</si>
  <si>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</si>
  <si>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</si>
  <si>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</si>
  <si>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</si>
  <si>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</si>
  <si>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</si>
  <si>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</si>
  <si>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</si>
  <si>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</si>
  <si>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</si>
  <si>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</si>
  <si>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</si>
  <si>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</si>
  <si>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</si>
  <si>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</si>
  <si>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</si>
  <si>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</si>
  <si>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</si>
  <si>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</si>
  <si>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</si>
  <si>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</si>
  <si>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</si>
  <si>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</si>
  <si>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</si>
  <si>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</si>
  <si>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</si>
  <si>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</si>
  <si>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</si>
  <si>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</si>
  <si>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</si>
  <si>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</si>
  <si>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</si>
  <si>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</si>
  <si>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</si>
  <si>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</si>
  <si>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</si>
  <si>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</si>
  <si>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</si>
  <si>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</si>
  <si>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</si>
  <si>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</si>
  <si>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</si>
  <si>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</si>
  <si>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</si>
  <si>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</si>
  <si>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</si>
  <si>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</si>
  <si>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</si>
  <si>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</si>
  <si>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</si>
  <si>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</si>
  <si>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</si>
  <si>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</si>
  <si>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</si>
  <si>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</si>
  <si>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</si>
  <si>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</si>
  <si>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</si>
  <si>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</si>
  <si>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</si>
  <si>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</si>
  <si>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</si>
  <si>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</si>
  <si>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</si>
  <si>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</si>
  <si>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</si>
  <si>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</si>
  <si>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</si>
  <si>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</si>
  <si>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</si>
  <si>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</si>
  <si>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</si>
  <si>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</si>
  <si>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</si>
  <si>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</si>
  <si>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</si>
  <si>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</si>
  <si>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</si>
  <si>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</si>
  <si>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</si>
  <si>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</si>
  <si>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</si>
  <si>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</si>
  <si>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</si>
  <si>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</si>
  <si>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</si>
  <si>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</si>
  <si>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</si>
  <si>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</si>
  <si>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</si>
  <si>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</si>
  <si>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</si>
  <si>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</si>
  <si>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</si>
  <si>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</si>
  <si>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</si>
  <si>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</si>
  <si>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</si>
  <si>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</si>
  <si>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</si>
  <si>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</si>
  <si>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</si>
  <si>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</si>
  <si>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</si>
  <si>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</si>
  <si>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</si>
  <si>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</si>
  <si>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</si>
  <si>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</si>
  <si>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</si>
  <si>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</si>
  <si>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</si>
  <si>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</si>
  <si>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</si>
  <si>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</si>
  <si>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</si>
  <si>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</si>
  <si>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</si>
  <si>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</si>
  <si>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</si>
  <si>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</si>
  <si>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</si>
  <si>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</si>
  <si>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</si>
  <si>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</si>
  <si>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</si>
  <si>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</si>
  <si>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</si>
  <si>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</si>
  <si>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</si>
  <si>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</si>
  <si>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</si>
  <si>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</si>
  <si>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</si>
  <si>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</si>
  <si>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</si>
  <si>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</si>
  <si>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</si>
  <si>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</si>
  <si>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</si>
  <si>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</si>
  <si>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</si>
  <si>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</si>
  <si>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</si>
  <si>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</si>
  <si>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</si>
  <si>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</si>
  <si>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</si>
  <si>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</si>
  <si>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</si>
  <si>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</si>
  <si>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</si>
  <si>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</si>
  <si>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</si>
  <si>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</si>
  <si>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</si>
  <si>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</si>
  <si>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</si>
  <si>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</si>
  <si>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</si>
  <si>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</si>
  <si>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</si>
  <si>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</si>
  <si>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</si>
  <si>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</si>
  <si>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</si>
  <si>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</si>
  <si>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</si>
  <si>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</si>
  <si>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</si>
  <si>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</si>
  <si>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</si>
  <si>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</si>
  <si>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</si>
  <si>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</si>
  <si>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</si>
  <si>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</si>
  <si>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</si>
  <si>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</si>
  <si>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</si>
  <si>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</si>
  <si>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</si>
  <si>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</si>
  <si>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</si>
  <si>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</si>
  <si>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</si>
  <si>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</si>
  <si>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</si>
  <si>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</si>
  <si>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</si>
  <si>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</si>
  <si>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</si>
  <si>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</si>
  <si>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</si>
  <si>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</si>
  <si>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</si>
  <si>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</si>
  <si>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</si>
  <si>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</si>
  <si>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</si>
  <si>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</si>
  <si>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</si>
  <si>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</si>
  <si>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</si>
  <si>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</si>
  <si>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</si>
  <si>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</si>
  <si>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</si>
  <si>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</si>
  <si>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</si>
  <si>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</si>
  <si>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</si>
  <si>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</si>
  <si>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</si>
  <si>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</si>
  <si>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</si>
  <si>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</si>
  <si>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</si>
  <si>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</si>
  <si>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</si>
  <si>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</si>
  <si>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</si>
  <si>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</si>
  <si>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</si>
  <si>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</si>
  <si>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</si>
  <si>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</si>
  <si>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</si>
  <si>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</si>
  <si>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</si>
  <si>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</si>
  <si>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</si>
  <si>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</si>
  <si>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</si>
  <si>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</si>
  <si>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</si>
  <si>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</si>
  <si>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</si>
  <si>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</si>
  <si>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</si>
  <si>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</si>
  <si>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</si>
  <si>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</si>
  <si>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</si>
  <si>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</si>
  <si>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</si>
  <si>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</si>
  <si>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</si>
  <si>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</si>
  <si>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</si>
  <si>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</si>
  <si>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</si>
  <si>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</si>
  <si>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</si>
  <si>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</si>
  <si>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</si>
  <si>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</si>
  <si>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</si>
  <si>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</si>
  <si>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</si>
  <si>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</si>
  <si>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</si>
  <si>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</si>
  <si>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</si>
  <si>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</si>
  <si>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</si>
  <si>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</si>
  <si>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</si>
  <si>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</si>
  <si>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</si>
  <si>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</si>
  <si>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</si>
  <si>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</si>
  <si>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</si>
  <si>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</si>
  <si>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</si>
  <si>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</si>
  <si>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</si>
  <si>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</si>
  <si>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</si>
  <si>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</si>
  <si>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</si>
  <si>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</si>
  <si>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</si>
  <si>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</si>
  <si>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</si>
  <si>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</si>
  <si>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</si>
  <si>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</si>
  <si>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</si>
  <si>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</si>
  <si>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</si>
  <si>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</si>
  <si>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</si>
  <si>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</si>
  <si>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</si>
  <si>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</si>
  <si>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</si>
  <si>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</si>
  <si>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</si>
  <si>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</si>
  <si>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</si>
  <si>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</si>
  <si>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</si>
  <si>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</si>
  <si>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</si>
  <si>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</si>
  <si>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</si>
  <si>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</si>
  <si>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</si>
  <si>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</si>
  <si>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</si>
  <si>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</si>
  <si>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</si>
  <si>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</si>
  <si>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</si>
  <si>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</si>
  <si>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</si>
  <si>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</si>
  <si>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</si>
  <si>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</si>
  <si>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</si>
  <si>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</si>
  <si>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</si>
  <si>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</si>
  <si>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</si>
  <si>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</si>
  <si>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</si>
  <si>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</si>
  <si>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</si>
  <si>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</si>
  <si>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</si>
  <si>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</si>
  <si>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</si>
  <si>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</si>
  <si>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</si>
  <si>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</si>
  <si>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</si>
  <si>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</si>
  <si>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</si>
  <si>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</si>
  <si>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</si>
  <si>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</si>
  <si>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</si>
  <si>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</si>
  <si>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</si>
  <si>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</si>
  <si>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</si>
  <si>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</si>
  <si>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</si>
  <si>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</si>
  <si>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</si>
  <si>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</si>
  <si>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</si>
  <si>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</si>
  <si>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</si>
  <si>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</si>
  <si>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</si>
  <si>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</si>
  <si>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</si>
  <si>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</si>
  <si>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</si>
  <si>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</si>
  <si>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</si>
  <si>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</si>
  <si>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</si>
  <si>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</si>
  <si>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</si>
  <si>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</si>
  <si>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</si>
  <si>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</si>
  <si>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</si>
  <si>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</si>
  <si>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</si>
  <si>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</si>
  <si>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</si>
  <si>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</si>
  <si>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</si>
  <si>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</si>
  <si>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</si>
  <si>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</si>
  <si>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</si>
  <si>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</si>
  <si>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</si>
  <si>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</si>
  <si>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</si>
  <si>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</si>
  <si>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</si>
  <si>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</si>
  <si>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</si>
  <si>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</si>
  <si>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</si>
  <si>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</si>
  <si>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</si>
  <si>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</si>
  <si>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</si>
  <si>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</si>
  <si>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</si>
  <si>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</si>
  <si>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</si>
  <si>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</si>
  <si>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</si>
  <si>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</si>
  <si>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</si>
  <si>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</si>
  <si>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</si>
  <si>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</si>
  <si>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</si>
  <si>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</si>
  <si>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</si>
  <si>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</si>
  <si>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</si>
  <si>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</si>
  <si>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</si>
  <si>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</si>
  <si>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</si>
  <si>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</si>
  <si>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</si>
  <si>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</si>
  <si>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</si>
  <si>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</si>
  <si>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</si>
  <si>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</si>
  <si>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</si>
  <si>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</si>
  <si>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</si>
  <si>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</si>
  <si>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</si>
  <si>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</si>
  <si>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</si>
  <si>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</si>
  <si>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</si>
  <si>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</si>
  <si>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</si>
  <si>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</si>
  <si>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</si>
  <si>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</si>
  <si>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</si>
  <si>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</si>
  <si>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</si>
  <si>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</si>
  <si>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</si>
  <si>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</si>
  <si>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</si>
  <si>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</si>
  <si>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</si>
  <si>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</si>
  <si>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</si>
  <si>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</si>
  <si>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</si>
  <si>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</si>
  <si>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</si>
  <si>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</si>
  <si>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</si>
  <si>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</si>
  <si>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</si>
  <si>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</si>
  <si>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</si>
  <si>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</si>
  <si>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</si>
  <si>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</si>
  <si>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</si>
  <si>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</si>
  <si>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</si>
  <si>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</si>
  <si>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</si>
  <si>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</si>
  <si>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</si>
  <si>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</si>
  <si>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</si>
  <si>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</si>
  <si>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</si>
  <si>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</si>
  <si>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</si>
  <si>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</si>
  <si>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</si>
  <si>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</si>
  <si>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</si>
  <si>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</si>
  <si>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</si>
  <si>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</si>
  <si>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</si>
  <si>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</si>
  <si>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</si>
  <si>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</si>
  <si>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</si>
  <si>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</si>
  <si>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</si>
  <si>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</si>
  <si>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</si>
  <si>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</si>
  <si>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</si>
  <si>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</si>
  <si>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</si>
  <si>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</si>
  <si>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</si>
  <si>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</si>
  <si>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</si>
  <si>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</si>
  <si>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</si>
  <si>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</si>
  <si>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</si>
  <si>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</si>
  <si>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</si>
  <si>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</si>
  <si>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</si>
  <si>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</si>
  <si>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</si>
  <si>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</si>
  <si>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</si>
  <si>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</si>
  <si>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</si>
  <si>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</si>
  <si>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</si>
  <si>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</si>
  <si>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</si>
  <si>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</si>
  <si>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</si>
  <si>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</si>
  <si>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</si>
  <si>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</si>
  <si>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</si>
  <si>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</si>
  <si>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</si>
  <si>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</si>
  <si>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</si>
  <si>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</si>
  <si>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</si>
  <si>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</si>
  <si>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</si>
  <si>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</si>
  <si>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</si>
  <si>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</si>
  <si>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</si>
  <si>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</si>
  <si>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</si>
  <si>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</si>
  <si>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</si>
  <si>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</si>
  <si>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</si>
  <si>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</si>
  <si>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</si>
  <si>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</si>
  <si>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</si>
  <si>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</si>
  <si>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</si>
  <si>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</si>
  <si>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</si>
  <si>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</si>
  <si>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</si>
  <si>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</si>
  <si>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</si>
  <si>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</si>
  <si>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</si>
  <si>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</si>
  <si>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</si>
  <si>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</si>
  <si>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</si>
  <si>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</si>
  <si>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</si>
  <si>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</si>
  <si>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</si>
  <si>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</si>
  <si>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</si>
  <si>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</si>
  <si>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</si>
  <si>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</si>
  <si>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</si>
  <si>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</si>
  <si>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</si>
  <si>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</si>
  <si>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</si>
  <si>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</si>
  <si>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</si>
  <si>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</si>
  <si>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</si>
  <si>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</si>
  <si>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</si>
  <si>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</si>
  <si>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</si>
  <si>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</si>
  <si>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</si>
  <si>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</si>
  <si>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</si>
  <si>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</si>
  <si>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</si>
  <si>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</si>
  <si>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</si>
  <si>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</si>
  <si>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</si>
  <si>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</si>
  <si>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</si>
  <si>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</si>
  <si>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</si>
  <si>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</si>
  <si>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</si>
  <si>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</si>
  <si>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</si>
  <si>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</si>
  <si>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</si>
  <si>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</si>
  <si>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</si>
  <si>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</si>
  <si>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</si>
  <si>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</si>
  <si>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</si>
  <si>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</si>
  <si>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</si>
  <si>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</si>
  <si>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</si>
  <si>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</si>
  <si>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</si>
  <si>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</si>
  <si>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</si>
  <si>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</si>
  <si>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</si>
  <si>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</si>
  <si>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</si>
  <si>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</si>
  <si>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</si>
  <si>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</si>
  <si>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</si>
  <si>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</si>
  <si>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</si>
  <si>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</si>
  <si>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</si>
  <si>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</si>
  <si>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</si>
  <si>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</si>
  <si>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</si>
  <si>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</si>
  <si>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</si>
  <si>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</si>
  <si>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</si>
  <si>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</si>
  <si>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</si>
  <si>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</si>
  <si>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</si>
  <si>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</si>
  <si>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</si>
  <si>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</si>
  <si>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</si>
  <si>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</si>
  <si>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</si>
  <si>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</si>
  <si>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</si>
  <si>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</si>
  <si>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</si>
  <si>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</si>
  <si>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</si>
  <si>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</si>
  <si>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</si>
  <si>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</si>
  <si>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</si>
  <si>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</si>
  <si>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</si>
  <si>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</si>
  <si>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</si>
  <si>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</si>
  <si>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</si>
  <si>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</si>
  <si>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</si>
  <si>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</si>
  <si>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</si>
  <si>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</si>
  <si>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</si>
  <si>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</si>
  <si>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</si>
  <si>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</si>
  <si>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</si>
  <si>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</si>
  <si>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</si>
  <si>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</si>
  <si>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</si>
  <si>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</si>
  <si>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</si>
  <si>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</si>
  <si>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</si>
  <si>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</si>
  <si>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</si>
  <si>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</si>
  <si>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</si>
  <si>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</si>
  <si>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</si>
  <si>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</si>
  <si>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</si>
  <si>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</si>
  <si>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</si>
  <si>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</si>
  <si>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</si>
  <si>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</si>
  <si>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</si>
  <si>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</si>
  <si>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</si>
  <si>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</si>
  <si>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</si>
  <si>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</si>
  <si>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</si>
  <si>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</si>
  <si>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</si>
  <si>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</si>
  <si>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</si>
  <si>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</si>
  <si>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</si>
  <si>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</si>
  <si>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</si>
  <si>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</si>
  <si>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</si>
  <si>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</si>
  <si>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</si>
  <si>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</si>
  <si>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</si>
  <si>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</si>
  <si>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</si>
  <si>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</si>
  <si>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</si>
  <si>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</si>
  <si>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</si>
  <si>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</si>
  <si>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</si>
  <si>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</si>
  <si>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</si>
  <si>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</si>
  <si>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</si>
  <si>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</si>
  <si>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</si>
  <si>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</si>
  <si>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</si>
  <si>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</si>
  <si>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</si>
  <si>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</si>
  <si>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</si>
  <si>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</si>
  <si>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</si>
  <si>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</si>
  <si>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</si>
  <si>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</si>
  <si>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</si>
  <si>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</si>
  <si>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</si>
  <si>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</si>
  <si>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</si>
  <si>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</si>
  <si>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</si>
  <si>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</si>
  <si>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</si>
  <si>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</si>
  <si>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</si>
  <si>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</si>
  <si>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</si>
  <si>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</si>
  <si>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</si>
  <si>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</si>
  <si>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</si>
  <si>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</si>
  <si>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</si>
  <si>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</si>
  <si>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</si>
  <si>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</si>
  <si>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</si>
  <si>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</si>
  <si>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</si>
  <si>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</si>
  <si>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</si>
  <si>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</si>
  <si>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</si>
  <si>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</si>
  <si>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</si>
  <si>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</si>
  <si>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</si>
  <si>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</si>
  <si>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</si>
  <si>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</si>
  <si>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</si>
  <si>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</si>
  <si>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</si>
  <si>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</si>
  <si>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</si>
  <si>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</si>
  <si>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</si>
  <si>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</si>
  <si>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</si>
  <si>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</si>
  <si>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</si>
  <si>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</si>
  <si>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</si>
  <si>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</si>
  <si>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</si>
  <si>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</si>
  <si>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</si>
  <si>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</si>
  <si>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</si>
  <si>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</si>
  <si>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</si>
  <si>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</si>
  <si>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</si>
  <si>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</si>
  <si>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</si>
  <si>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</si>
  <si>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</si>
  <si>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</si>
  <si>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</si>
  <si>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</si>
  <si>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</si>
  <si>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</si>
  <si>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</si>
  <si>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</si>
  <si>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</si>
  <si>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</si>
  <si>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</si>
  <si>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</si>
  <si>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</si>
  <si>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</si>
  <si>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</si>
  <si>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</si>
  <si>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</si>
  <si>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</si>
  <si>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</si>
  <si>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</si>
  <si>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</si>
  <si>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</si>
  <si>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</si>
  <si>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</si>
  <si>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</si>
  <si>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</si>
  <si>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</si>
  <si>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</si>
  <si>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</si>
  <si>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</si>
  <si>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</si>
  <si>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</si>
  <si>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</si>
  <si>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</si>
  <si>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</si>
  <si>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</si>
  <si>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</si>
  <si>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</si>
  <si>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</si>
  <si>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</si>
  <si>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</si>
  <si>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</si>
  <si>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</si>
  <si>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</si>
  <si>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</si>
  <si>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</si>
  <si>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</si>
  <si>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</si>
  <si>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</si>
  <si>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</si>
  <si>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</si>
  <si>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</si>
  <si>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</si>
  <si>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</si>
  <si>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</si>
  <si>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</si>
  <si>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</si>
  <si>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</si>
  <si>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</si>
  <si>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</si>
  <si>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</si>
  <si>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</si>
  <si>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</si>
  <si>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</si>
  <si>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</si>
  <si>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</si>
  <si>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</si>
  <si>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</si>
  <si>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</si>
  <si>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</si>
  <si>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</si>
  <si>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</si>
  <si>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</si>
  <si>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</si>
  <si>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</si>
  <si>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</si>
  <si>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</si>
  <si>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</si>
  <si>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</si>
  <si>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</si>
  <si>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</si>
  <si>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</si>
  <si>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</si>
  <si>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</si>
  <si>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</si>
  <si>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</si>
  <si>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</si>
  <si>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</si>
  <si>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</si>
  <si>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</si>
  <si>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</si>
  <si>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</si>
  <si>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</si>
  <si>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</si>
  <si>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</si>
  <si>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</si>
  <si>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</si>
  <si>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</si>
  <si>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</si>
  <si>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</si>
  <si>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</si>
  <si>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</si>
  <si>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</si>
  <si>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</si>
  <si>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</si>
  <si>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</si>
  <si>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</si>
  <si>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</si>
  <si>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</si>
  <si>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</si>
  <si>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</si>
  <si>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</si>
  <si>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</si>
  <si>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</si>
  <si>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</si>
  <si>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</si>
  <si>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</si>
  <si>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</si>
  <si>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</si>
  <si>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</si>
  <si>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</si>
  <si>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</si>
  <si>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</si>
  <si>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</si>
  <si>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</si>
  <si>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</si>
  <si>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</si>
  <si>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</si>
  <si>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</si>
  <si>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</si>
  <si>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</si>
  <si>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</si>
  <si>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</si>
  <si>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</si>
  <si>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</si>
  <si>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</si>
  <si>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</si>
  <si>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</si>
  <si>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</si>
  <si>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</si>
  <si>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</si>
  <si>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</si>
  <si>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</si>
  <si>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</si>
  <si>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</si>
  <si>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</si>
  <si>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</si>
  <si>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</si>
  <si>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</si>
  <si>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</si>
  <si>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</si>
  <si>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</si>
  <si>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</si>
  <si>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</si>
  <si>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</si>
  <si>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</si>
  <si>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</si>
  <si>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</si>
  <si>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</si>
  <si>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</si>
  <si>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</si>
  <si>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</si>
  <si>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</si>
  <si>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</si>
  <si>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</si>
  <si>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</si>
  <si>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</si>
  <si>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</si>
  <si>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</si>
  <si>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</si>
  <si>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</si>
  <si>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</si>
  <si>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</si>
  <si>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</si>
  <si>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</si>
  <si>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</si>
  <si>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</si>
  <si>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</si>
  <si>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</si>
  <si>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</si>
  <si>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</si>
  <si>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</si>
  <si>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</si>
  <si>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</si>
  <si>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</si>
  <si>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</si>
  <si>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</si>
  <si>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</si>
  <si>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</si>
  <si>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</si>
  <si>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</si>
  <si>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</si>
  <si>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</si>
  <si>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</si>
  <si>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</si>
  <si>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</si>
  <si>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</si>
  <si>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</si>
  <si>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</si>
  <si>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</si>
  <si>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</si>
  <si>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</si>
  <si>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</si>
  <si>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</si>
  <si>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</si>
  <si>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</si>
  <si>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</si>
  <si>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</si>
  <si>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</si>
  <si>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</si>
  <si>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</si>
  <si>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</si>
  <si>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</si>
  <si>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</si>
  <si>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</si>
  <si>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</si>
  <si>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</si>
  <si>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</si>
  <si>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</si>
  <si>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</si>
  <si>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</si>
  <si>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</si>
  <si>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</si>
  <si>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</si>
  <si>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</si>
  <si>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</si>
  <si>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</si>
  <si>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</si>
  <si>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</si>
  <si>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</si>
  <si>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</si>
  <si>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</si>
  <si>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</si>
  <si>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</si>
  <si>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</si>
  <si>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</si>
  <si>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</si>
  <si>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</si>
  <si>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</si>
  <si>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</si>
  <si>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</si>
  <si>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</si>
  <si>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</si>
  <si>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</si>
  <si>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</si>
  <si>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</si>
  <si>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</si>
  <si>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</si>
  <si>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</si>
  <si>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</si>
  <si>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</si>
  <si>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</si>
  <si>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</si>
  <si>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</si>
  <si>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</si>
  <si>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</si>
  <si>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</si>
  <si>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</si>
  <si>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</si>
  <si>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</si>
  <si>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</si>
  <si>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</si>
  <si>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</si>
  <si>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</si>
  <si>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</si>
  <si>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</si>
  <si>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</si>
  <si>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</si>
  <si>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</si>
  <si>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</si>
  <si>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</si>
  <si>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</si>
  <si>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</si>
  <si>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</si>
  <si>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</si>
  <si>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</si>
  <si>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</si>
  <si>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</si>
  <si>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</si>
  <si>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</si>
  <si>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</si>
  <si>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</si>
  <si>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</si>
  <si>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</si>
  <si>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</si>
  <si>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</si>
  <si>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</si>
  <si>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</si>
  <si>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</si>
  <si>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</si>
  <si>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</si>
  <si>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</si>
  <si>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</si>
  <si>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</si>
  <si>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</si>
  <si>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</si>
  <si>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</si>
  <si>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</si>
  <si>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</si>
  <si>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</si>
  <si>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</si>
  <si>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</si>
  <si>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</si>
  <si>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</si>
  <si>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</si>
  <si>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</si>
  <si>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</si>
  <si>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</si>
  <si>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</si>
  <si>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</si>
  <si>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</si>
  <si>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</si>
  <si>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</si>
  <si>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</si>
  <si>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</si>
  <si>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</si>
  <si>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</si>
  <si>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</si>
  <si>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</si>
  <si>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</si>
  <si>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</si>
  <si>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</si>
  <si>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</si>
  <si>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</si>
  <si>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</si>
  <si>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</si>
  <si>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</si>
  <si>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</si>
  <si>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</si>
  <si>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</si>
  <si>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</si>
  <si>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</si>
  <si>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</si>
  <si>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</si>
  <si>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</si>
  <si>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</si>
  <si>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</si>
  <si>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</si>
  <si>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</si>
  <si>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</si>
  <si>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</si>
  <si>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</si>
  <si>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</si>
  <si>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</si>
  <si>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</si>
  <si>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</si>
  <si>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</si>
  <si>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</si>
  <si>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</si>
  <si>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</si>
  <si>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</si>
  <si>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</si>
  <si>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</si>
  <si>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</si>
  <si>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</si>
  <si>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</si>
  <si>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</si>
  <si>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</si>
  <si>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</si>
  <si>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</si>
  <si>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</si>
  <si>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</si>
  <si>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</si>
  <si>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</si>
  <si>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</si>
  <si>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</si>
  <si>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</si>
  <si>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</si>
  <si>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</si>
  <si>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</si>
  <si>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</si>
  <si>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</si>
  <si>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</si>
  <si>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</si>
  <si>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</si>
  <si>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</si>
  <si>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</si>
  <si>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</si>
  <si>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</si>
  <si>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</si>
  <si>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</si>
  <si>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</si>
  <si>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</si>
  <si>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</si>
  <si>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</si>
  <si>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</si>
  <si>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</si>
  <si>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</si>
  <si>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</si>
  <si>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</si>
  <si>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</si>
  <si>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</si>
  <si>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</si>
  <si>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</si>
  <si>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</si>
  <si>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</si>
  <si>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</si>
  <si>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</si>
  <si>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</si>
  <si>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</si>
  <si>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</si>
  <si>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</si>
  <si>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</si>
  <si>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</si>
  <si>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</si>
  <si>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</si>
  <si>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</si>
  <si>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</si>
  <si>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</si>
  <si>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</si>
  <si>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</si>
  <si>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</si>
  <si>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</si>
  <si>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</si>
  <si>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</si>
  <si>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</si>
  <si>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</si>
  <si>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</si>
  <si>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</si>
  <si>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</si>
  <si>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</si>
  <si>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</si>
  <si>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</si>
  <si>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</si>
  <si>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</si>
  <si>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</si>
  <si>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</si>
  <si>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</si>
  <si>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</si>
  <si>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</si>
  <si>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</si>
  <si>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</si>
  <si>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</si>
  <si>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</si>
  <si>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</si>
  <si>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</si>
  <si>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</si>
  <si>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</si>
  <si>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</si>
  <si>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</si>
  <si>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</si>
  <si>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</si>
  <si>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</si>
  <si>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</si>
  <si>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</si>
  <si>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</si>
  <si>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</si>
  <si>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</si>
  <si>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</si>
  <si>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</si>
  <si>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</si>
  <si>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</si>
  <si>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</si>
  <si>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</si>
  <si>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</si>
  <si>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</si>
  <si>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</si>
  <si>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</si>
  <si>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</si>
  <si>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</si>
  <si>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</si>
  <si>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</si>
  <si>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</si>
  <si>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</si>
  <si>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</si>
  <si>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</si>
  <si>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</si>
  <si>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</si>
  <si>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</si>
  <si>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</si>
  <si>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</si>
  <si>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</si>
  <si>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</si>
  <si>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</si>
  <si>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</si>
  <si>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</si>
  <si>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</si>
  <si>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</si>
  <si>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</si>
  <si>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</si>
  <si>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</si>
  <si>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</si>
  <si>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</si>
  <si>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</si>
  <si>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</si>
  <si>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</si>
  <si>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</si>
  <si>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</si>
  <si>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</si>
  <si>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</si>
  <si>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</si>
  <si>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</si>
  <si>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</si>
  <si>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</si>
  <si>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</si>
  <si>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</si>
  <si>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</si>
  <si>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</si>
  <si>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</si>
  <si>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</si>
  <si>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</si>
  <si>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</si>
  <si>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</si>
  <si>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</si>
  <si>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</si>
  <si>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</si>
  <si>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</si>
  <si>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</si>
  <si>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</si>
  <si>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</si>
  <si>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</si>
  <si>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</si>
  <si>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</si>
  <si>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</si>
  <si>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</si>
  <si>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</si>
  <si>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</si>
  <si>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</si>
  <si>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</si>
  <si>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</si>
  <si>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</si>
  <si>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</si>
  <si>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</si>
  <si>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</si>
  <si>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</si>
  <si>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</si>
  <si>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</si>
  <si>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</si>
  <si>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</si>
  <si>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</si>
  <si>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</si>
  <si>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</si>
  <si>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</si>
  <si>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</si>
  <si>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</si>
  <si>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</si>
  <si>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</si>
  <si>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</si>
  <si>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</si>
  <si>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</si>
  <si>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</si>
  <si>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</si>
  <si>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</si>
  <si>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</si>
  <si>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</si>
  <si>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</si>
  <si>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</si>
  <si>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</si>
  <si>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</si>
  <si>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</si>
  <si>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</si>
  <si>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</si>
  <si>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</si>
  <si>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</si>
  <si>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</si>
  <si>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</si>
  <si>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</si>
  <si>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</si>
  <si>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</si>
  <si>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</si>
  <si>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</si>
  <si>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</si>
  <si>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</si>
  <si>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</si>
  <si>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</si>
  <si>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</si>
  <si>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</si>
  <si>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</si>
  <si>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</si>
  <si>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</si>
  <si>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</si>
  <si>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</si>
  <si>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</si>
  <si>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</si>
  <si>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</si>
  <si>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</si>
  <si>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</si>
  <si>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</si>
  <si>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</si>
  <si>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</si>
  <si>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</si>
  <si>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</si>
  <si>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</si>
  <si>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</si>
  <si>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</si>
  <si>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</si>
  <si>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</si>
  <si>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</si>
  <si>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</si>
  <si>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</si>
  <si>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</si>
  <si>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</si>
  <si>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</si>
  <si>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</si>
  <si>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</si>
  <si>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</si>
  <si>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</si>
  <si>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</si>
  <si>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</si>
  <si>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</si>
  <si>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</si>
  <si>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</si>
  <si>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</si>
  <si>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</si>
  <si>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</si>
  <si>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</si>
  <si>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</si>
  <si>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</si>
  <si>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</si>
  <si>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</si>
  <si>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</si>
  <si>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</si>
  <si>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</si>
  <si>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</si>
  <si>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</si>
  <si>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</si>
  <si>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</si>
  <si>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</si>
  <si>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</si>
  <si>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</si>
  <si>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</si>
  <si>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</si>
  <si>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</si>
  <si>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</si>
  <si>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</si>
  <si>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</si>
  <si>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</si>
  <si>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</si>
  <si>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</si>
  <si>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</si>
  <si>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</si>
  <si>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</si>
  <si>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</si>
  <si>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</si>
  <si>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</si>
  <si>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</si>
  <si>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</si>
  <si>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</si>
  <si>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</si>
  <si>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</si>
  <si>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</si>
  <si>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</si>
  <si>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</si>
  <si>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</si>
  <si>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</si>
  <si>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</si>
  <si>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</si>
  <si>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</si>
  <si>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</si>
  <si>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</si>
  <si>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</si>
  <si>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</si>
  <si>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</si>
  <si>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</si>
  <si>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</si>
  <si>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</si>
  <si>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</si>
  <si>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</si>
  <si>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</si>
  <si>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</si>
  <si>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</si>
  <si>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</si>
  <si>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</si>
  <si>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</si>
  <si>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</si>
  <si>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</si>
  <si>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</si>
  <si>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</si>
  <si>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</si>
  <si>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</si>
  <si>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</si>
  <si>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</si>
  <si>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</si>
  <si>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</si>
  <si>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</si>
  <si>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</si>
  <si>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</si>
  <si>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</si>
  <si>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</si>
  <si>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</si>
  <si>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</si>
  <si>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</si>
  <si>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</si>
  <si>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</si>
  <si>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</si>
  <si>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</si>
  <si>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</si>
  <si>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</si>
  <si>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</si>
  <si>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</si>
  <si>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</si>
  <si>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</si>
  <si>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</si>
  <si>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</si>
  <si>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</si>
  <si>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</si>
  <si>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</si>
  <si>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</si>
  <si>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</si>
  <si>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</si>
  <si>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</si>
  <si>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</si>
  <si>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</si>
  <si>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</si>
  <si>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</si>
  <si>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</si>
  <si>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</si>
  <si>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</si>
  <si>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</si>
  <si>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</si>
  <si>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</si>
  <si>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</si>
  <si>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</si>
  <si>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</si>
  <si>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</si>
  <si>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</si>
  <si>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</si>
  <si>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</si>
  <si>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</si>
  <si>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</si>
  <si>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</si>
  <si>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</si>
  <si>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</si>
  <si>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</si>
  <si>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</si>
  <si>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</si>
  <si>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</si>
  <si>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</si>
  <si>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</si>
  <si>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</si>
  <si>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</si>
  <si>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</si>
  <si>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</si>
  <si>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</si>
  <si>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</si>
  <si>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</si>
  <si>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</si>
  <si>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</si>
  <si>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</si>
  <si>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</si>
  <si>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</si>
  <si>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</si>
  <si>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</si>
  <si>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</si>
  <si>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</si>
  <si>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</si>
  <si>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</si>
  <si>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</si>
  <si>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</si>
  <si>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</si>
  <si>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</si>
  <si>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</si>
  <si>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</si>
  <si>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</si>
  <si>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</si>
  <si>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</si>
  <si>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</si>
  <si>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</si>
  <si>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</si>
  <si>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</si>
  <si>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</si>
  <si>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</si>
  <si>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</si>
  <si>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</si>
  <si>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</si>
  <si>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</si>
  <si>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</si>
  <si>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</si>
  <si>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</si>
  <si>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</si>
  <si>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</si>
  <si>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</si>
  <si>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</si>
  <si>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</si>
  <si>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</si>
  <si>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</si>
  <si>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</si>
  <si>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</si>
  <si>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</si>
  <si>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</si>
  <si>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</si>
  <si>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</si>
  <si>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</si>
  <si>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</si>
  <si>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</si>
  <si>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</si>
  <si>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</si>
  <si>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</si>
  <si>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</si>
  <si>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</si>
  <si>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</si>
  <si>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</si>
  <si>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</si>
  <si>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</si>
  <si>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</si>
  <si>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</si>
  <si>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</si>
  <si>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</si>
  <si>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</si>
  <si>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</si>
  <si>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</si>
  <si>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</si>
  <si>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</si>
  <si>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</si>
  <si>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</si>
  <si>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</si>
  <si>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</si>
  <si>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</si>
  <si>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</si>
  <si>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</si>
  <si>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</si>
  <si>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</si>
  <si>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</si>
  <si>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</si>
  <si>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</si>
  <si>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</si>
  <si>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</si>
  <si>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</si>
  <si>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</si>
  <si>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</si>
  <si>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</si>
  <si>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</si>
  <si>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</si>
  <si>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</si>
  <si>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</si>
  <si>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</si>
  <si>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</si>
  <si>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</si>
  <si>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</si>
  <si>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</si>
  <si>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</si>
  <si>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</si>
  <si>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</si>
  <si>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</si>
  <si>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</si>
  <si>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</si>
  <si>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</si>
  <si>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</si>
  <si>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</si>
  <si>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</si>
  <si>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</si>
  <si>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</si>
  <si>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</si>
  <si>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</si>
  <si>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</si>
  <si>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</si>
  <si>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</si>
  <si>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</si>
  <si>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</si>
  <si>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</si>
  <si>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</si>
  <si>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</si>
  <si>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</si>
  <si>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</si>
  <si>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</si>
  <si>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</si>
  <si>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</si>
  <si>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</si>
  <si>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</si>
  <si>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</si>
  <si>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</si>
  <si>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</si>
  <si>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</si>
  <si>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</si>
  <si>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</si>
  <si>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</si>
  <si>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</si>
  <si>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</si>
  <si>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</si>
  <si>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</si>
  <si>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</si>
  <si>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</si>
  <si>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</si>
  <si>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</si>
  <si>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</si>
  <si>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</si>
  <si>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</si>
  <si>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</si>
  <si>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</si>
  <si>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</si>
  <si>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</si>
  <si>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</si>
  <si>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</si>
  <si>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</si>
  <si>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</si>
  <si>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</si>
  <si>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</si>
  <si>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</si>
  <si>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</si>
  <si>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</si>
  <si>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</si>
  <si>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</si>
  <si>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</si>
  <si>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</si>
  <si>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</si>
  <si>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</si>
  <si>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</si>
  <si>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</si>
  <si>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</si>
  <si>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</si>
  <si>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</si>
  <si>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</si>
  <si>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</si>
  <si>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</si>
  <si>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</si>
  <si>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</si>
  <si>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</si>
  <si>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</si>
  <si>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</si>
  <si>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</si>
  <si>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</si>
  <si>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</si>
  <si>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</si>
  <si>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</si>
  <si>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</si>
  <si>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</si>
  <si>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</si>
  <si>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</si>
  <si>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</si>
  <si>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</si>
  <si>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</si>
  <si>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</si>
  <si>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</si>
  <si>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</si>
  <si>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</si>
  <si>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</si>
  <si>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</si>
  <si>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</si>
  <si>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</si>
  <si>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</si>
  <si>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</si>
  <si>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</si>
  <si>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</si>
  <si>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</si>
  <si>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</si>
  <si>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</si>
  <si>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</si>
  <si>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</si>
  <si>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</si>
  <si>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</si>
  <si>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</si>
  <si>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</si>
  <si>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</si>
  <si>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</si>
  <si>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</si>
  <si>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</si>
  <si>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</si>
  <si>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</si>
  <si>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</si>
  <si>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</si>
  <si>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</si>
  <si>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</si>
  <si>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</si>
  <si>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</si>
  <si>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</si>
  <si>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</si>
  <si>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</si>
  <si>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</si>
  <si>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</si>
  <si>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</si>
  <si>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</si>
  <si>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</si>
  <si>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</si>
  <si>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</si>
  <si>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</si>
  <si>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</si>
  <si>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</si>
  <si>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</si>
  <si>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</si>
  <si>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</si>
  <si>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</si>
  <si>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</si>
  <si>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</si>
  <si>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</si>
  <si>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</si>
  <si>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</si>
  <si>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</si>
  <si>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</si>
  <si>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</si>
  <si>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</si>
  <si>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</si>
  <si>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</si>
  <si>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</si>
  <si>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</si>
  <si>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</si>
  <si>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</si>
  <si>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</si>
  <si>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</si>
  <si>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</si>
  <si>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</si>
  <si>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</si>
  <si>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</si>
  <si>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</si>
  <si>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</si>
  <si>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</si>
  <si>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</si>
  <si>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</si>
  <si>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</si>
  <si>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</si>
  <si>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</si>
  <si>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</si>
  <si>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</si>
  <si>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</si>
  <si>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</si>
  <si>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</si>
  <si>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</si>
  <si>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</si>
  <si>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</si>
  <si>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</si>
  <si>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</si>
  <si>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</si>
  <si>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</si>
  <si>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</si>
  <si>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</si>
  <si>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</si>
  <si>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</si>
  <si>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</si>
  <si>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</si>
  <si>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</si>
  <si>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</si>
  <si>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</si>
  <si>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</si>
  <si>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</si>
  <si>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</si>
  <si>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</si>
  <si>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</si>
  <si>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</si>
  <si>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</si>
  <si>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</si>
  <si>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</si>
  <si>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</si>
  <si>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</si>
  <si>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</si>
  <si>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</si>
  <si>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</si>
  <si>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</si>
  <si>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</si>
  <si>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</si>
  <si>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</si>
  <si>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</si>
  <si>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</si>
  <si>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</si>
  <si>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</si>
  <si>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</si>
  <si>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</si>
  <si>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</si>
  <si>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</si>
  <si>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</si>
  <si>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</si>
  <si>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</si>
  <si>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</si>
  <si>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</si>
  <si>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</si>
  <si>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</si>
  <si>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</si>
  <si>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</si>
  <si>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</si>
  <si>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</si>
  <si>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</si>
  <si>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</si>
  <si>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</si>
  <si>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</si>
  <si>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</si>
  <si>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</si>
  <si>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</si>
  <si>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</si>
  <si>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</si>
  <si>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</si>
  <si>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</si>
  <si>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</si>
  <si>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</si>
  <si>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</si>
  <si>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</si>
  <si>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</si>
  <si>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</si>
  <si>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</si>
  <si>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</si>
  <si>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</si>
  <si>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</si>
  <si>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</si>
  <si>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</si>
  <si>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</si>
  <si>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</si>
  <si>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</si>
  <si>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</si>
  <si>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</si>
  <si>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</si>
  <si>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</si>
  <si>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</si>
  <si>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</si>
  <si>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</si>
  <si>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</si>
  <si>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</si>
  <si>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</si>
  <si>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</si>
  <si>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</si>
  <si>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</si>
  <si>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</si>
  <si>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</si>
  <si>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</si>
  <si>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</si>
  <si>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</si>
  <si>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</si>
  <si>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</si>
  <si>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</si>
  <si>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</si>
  <si>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</si>
  <si>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</si>
  <si>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</si>
  <si>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</si>
  <si>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</si>
  <si>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</si>
  <si>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</si>
  <si>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</si>
  <si>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</si>
  <si>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</si>
  <si>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</si>
  <si>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</si>
  <si>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</si>
  <si>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</si>
  <si>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</si>
  <si>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</si>
  <si>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</si>
  <si>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</si>
  <si>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</si>
  <si>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</si>
  <si>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</si>
  <si>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</si>
  <si>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</si>
  <si>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</si>
  <si>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</si>
  <si>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</si>
  <si>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</si>
  <si>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</si>
  <si>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</si>
  <si>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</si>
  <si>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</si>
  <si>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</si>
  <si>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</si>
  <si>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</si>
  <si>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</si>
  <si>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</si>
  <si>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</si>
  <si>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</si>
  <si>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</si>
  <si>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</si>
  <si>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</si>
  <si>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</si>
  <si>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</si>
  <si>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</si>
  <si>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</si>
  <si>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</si>
  <si>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</si>
  <si>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</si>
  <si>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</si>
  <si>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</si>
  <si>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</si>
  <si>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</si>
  <si>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</si>
  <si>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</si>
  <si>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</si>
  <si>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</si>
  <si>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</si>
  <si>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</si>
  <si>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</si>
  <si>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</si>
  <si>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</si>
  <si>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</si>
  <si>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</si>
  <si>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</si>
  <si>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</si>
  <si>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</si>
  <si>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</si>
  <si>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</si>
  <si>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</si>
  <si>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</si>
  <si>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</si>
  <si>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</si>
  <si>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</si>
  <si>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</si>
  <si>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</si>
  <si>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</si>
  <si>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</si>
  <si>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</si>
  <si>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</si>
  <si>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</si>
  <si>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</si>
  <si>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</si>
  <si>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</si>
  <si>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</si>
  <si>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</si>
  <si>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</si>
  <si>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</si>
  <si>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</si>
  <si>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</si>
  <si>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</si>
  <si>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</si>
  <si>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</si>
  <si>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</si>
  <si>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</si>
  <si>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</si>
  <si>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</si>
  <si>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</si>
  <si>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</si>
  <si>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</si>
  <si>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</si>
  <si>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</si>
  <si>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</si>
  <si>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</si>
  <si>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</si>
  <si>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</si>
  <si>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</si>
  <si>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</si>
  <si>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</si>
  <si>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</si>
  <si>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</si>
  <si>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</si>
  <si>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</si>
  <si>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</si>
  <si>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</si>
  <si>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</si>
  <si>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</si>
  <si>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</si>
  <si>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</si>
  <si>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</si>
  <si>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</si>
  <si>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</si>
  <si>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</si>
  <si>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</si>
  <si>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</si>
  <si>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</si>
  <si>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</si>
  <si>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</si>
  <si>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</si>
  <si>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</si>
  <si>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</si>
  <si>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</si>
  <si>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</si>
  <si>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</si>
  <si>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</si>
  <si>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</si>
  <si>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</si>
  <si>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</si>
  <si>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</si>
  <si>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</si>
  <si>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</si>
  <si>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</si>
  <si>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</si>
  <si>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</si>
  <si>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</si>
  <si>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</si>
  <si>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</si>
  <si>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</si>
  <si>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</si>
  <si>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</si>
  <si>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</si>
  <si>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</si>
  <si>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</si>
  <si>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</si>
  <si>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</si>
  <si>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</si>
  <si>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</si>
  <si>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</si>
  <si>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</si>
  <si>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</si>
  <si>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</si>
  <si>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</si>
  <si>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</si>
  <si>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</si>
  <si>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</si>
  <si>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</si>
  <si>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</si>
  <si>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</si>
  <si>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</si>
  <si>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</si>
  <si>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</si>
  <si>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</si>
  <si>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</si>
  <si>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</si>
  <si>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</si>
  <si>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</si>
  <si>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</si>
  <si>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</si>
  <si>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</si>
  <si>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</si>
  <si>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</si>
  <si>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</si>
  <si>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</si>
  <si>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</si>
  <si>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</si>
  <si>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</si>
  <si>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</si>
  <si>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</si>
  <si>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</si>
  <si>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</si>
  <si>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</si>
  <si>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</si>
  <si>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</si>
  <si>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</si>
  <si>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</si>
  <si>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</si>
  <si>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</si>
  <si>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</si>
  <si>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</si>
  <si>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</si>
  <si>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</si>
  <si>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</si>
  <si>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</si>
  <si>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</si>
  <si>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</si>
  <si>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</si>
  <si>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</si>
  <si>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</si>
  <si>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</si>
  <si>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</si>
  <si>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</si>
  <si>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</si>
  <si>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</si>
  <si>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</si>
  <si>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</si>
  <si>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</si>
  <si>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</si>
  <si>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</si>
  <si>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</si>
  <si>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</si>
  <si>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</si>
  <si>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</si>
  <si>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</si>
  <si>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</si>
  <si>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</si>
  <si>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</si>
  <si>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</si>
  <si>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</si>
  <si>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</si>
  <si>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</si>
  <si>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</si>
  <si>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</si>
  <si>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</si>
  <si>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</si>
  <si>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</si>
  <si>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</si>
  <si>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</si>
  <si>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</si>
  <si>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</si>
  <si>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</si>
  <si>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</si>
  <si>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</si>
  <si>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</si>
  <si>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</si>
  <si>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</si>
  <si>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</si>
  <si>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</si>
  <si>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</si>
  <si>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</si>
  <si>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</si>
  <si>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</si>
  <si>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</si>
  <si>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</si>
  <si>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</si>
  <si>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</si>
  <si>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</si>
  <si>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</si>
  <si>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</si>
  <si>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</si>
  <si>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</si>
  <si>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</si>
  <si>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</si>
  <si>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</si>
  <si>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</si>
  <si>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</si>
  <si>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</si>
  <si>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</si>
  <si>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</si>
  <si>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</si>
  <si>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</si>
  <si>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</si>
  <si>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</si>
  <si>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</si>
  <si>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</si>
  <si>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</si>
  <si>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</si>
  <si>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</si>
  <si>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</si>
  <si>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</si>
  <si>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</si>
  <si>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</si>
  <si>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</si>
  <si>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</si>
  <si>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</si>
  <si>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</si>
  <si>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</si>
  <si>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</si>
  <si>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</si>
  <si>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</si>
  <si>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</si>
  <si>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</si>
  <si>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</si>
  <si>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</si>
  <si>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</si>
  <si>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</si>
  <si>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</si>
  <si>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</si>
  <si>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</si>
  <si>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</si>
  <si>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</si>
  <si>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</si>
  <si>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</si>
  <si>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</si>
  <si>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</si>
  <si>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</si>
  <si>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</si>
  <si>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</si>
  <si>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</si>
  <si>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</si>
  <si>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</si>
  <si>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</si>
  <si>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</si>
  <si>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</si>
  <si>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</si>
  <si>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</si>
  <si>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</si>
  <si>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</si>
  <si>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</si>
  <si>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</si>
  <si>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</si>
  <si>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</si>
  <si>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</si>
  <si>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</si>
  <si>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</si>
  <si>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</si>
  <si>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</si>
  <si>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</si>
  <si>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</si>
  <si>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</si>
  <si>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</si>
  <si>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</si>
  <si>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</si>
  <si>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</si>
  <si>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</si>
  <si>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</si>
  <si>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</si>
  <si>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</si>
  <si>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</si>
  <si>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</si>
  <si>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</si>
  <si>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</si>
  <si>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</si>
  <si>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</si>
  <si>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</si>
  <si>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</si>
  <si>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</si>
  <si>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</si>
  <si>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</si>
  <si>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</si>
  <si>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</si>
  <si>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</si>
  <si>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</si>
  <si>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</si>
  <si>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</si>
  <si>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</si>
  <si>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</si>
  <si>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</si>
  <si>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</si>
  <si>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</si>
  <si>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</si>
  <si>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</si>
  <si>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</si>
  <si>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</si>
  <si>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</si>
  <si>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</si>
  <si>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</si>
  <si>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</si>
  <si>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</si>
  <si>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</si>
  <si>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</si>
  <si>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</si>
  <si>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</si>
  <si>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</si>
  <si>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</si>
  <si>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</si>
  <si>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</si>
  <si>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</si>
  <si>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</si>
  <si>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</si>
  <si>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</si>
  <si>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</si>
  <si>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</si>
  <si>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</si>
  <si>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</si>
  <si>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</si>
  <si>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</si>
  <si>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</si>
  <si>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</si>
  <si>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</si>
  <si>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</si>
  <si>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</si>
  <si>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</si>
  <si>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</si>
  <si>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</si>
  <si>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</si>
  <si>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</si>
  <si>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</si>
  <si>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</si>
  <si>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</si>
  <si>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</si>
  <si>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</si>
  <si>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</si>
  <si>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</si>
  <si>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</si>
  <si>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</si>
  <si>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</si>
  <si>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</si>
  <si>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</si>
  <si>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</si>
  <si>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</si>
  <si>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</si>
  <si>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</si>
  <si>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</si>
  <si>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</si>
  <si>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</si>
  <si>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</si>
  <si>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</si>
  <si>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</si>
  <si>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</si>
  <si>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</si>
  <si>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</si>
  <si>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</si>
  <si>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</si>
  <si>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</si>
  <si>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</si>
  <si>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</si>
  <si>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</si>
  <si>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</si>
  <si>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</si>
  <si>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</si>
  <si>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</si>
  <si>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</si>
  <si>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</si>
  <si>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</si>
  <si>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</si>
  <si>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</si>
  <si>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</si>
  <si>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</si>
  <si>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</si>
  <si>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</si>
  <si>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</si>
  <si>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</si>
  <si>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</si>
  <si>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</si>
  <si>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</si>
  <si>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</si>
  <si>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</si>
  <si>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</si>
  <si>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</si>
  <si>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</si>
  <si>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</si>
  <si>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</si>
  <si>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</si>
  <si>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</si>
  <si>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</si>
  <si>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</si>
  <si>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</si>
  <si>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</si>
  <si>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</si>
  <si>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</si>
  <si>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</si>
  <si>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</si>
  <si>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</si>
  <si>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</si>
  <si>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</si>
  <si>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</si>
  <si>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</si>
  <si>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</si>
  <si>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</si>
  <si>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</si>
  <si>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</si>
  <si>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</si>
  <si>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</si>
  <si>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</si>
  <si>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</si>
  <si>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</si>
  <si>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</si>
  <si>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</si>
  <si>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</si>
  <si>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</si>
  <si>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</si>
  <si>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</si>
  <si>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</si>
  <si>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</si>
  <si>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</si>
  <si>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</si>
  <si>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</si>
  <si>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</si>
  <si>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</si>
  <si>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</si>
  <si>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</si>
  <si>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</si>
  <si>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</si>
  <si>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</si>
  <si>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</si>
  <si>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</si>
  <si>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</si>
  <si>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</si>
  <si>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</si>
  <si>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</si>
  <si>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</si>
  <si>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</si>
  <si>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</si>
  <si>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</si>
  <si>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</si>
  <si>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</si>
  <si>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</si>
  <si>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</si>
  <si>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</si>
  <si>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</si>
  <si>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</si>
  <si>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</si>
  <si>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</si>
  <si>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</si>
  <si>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</si>
  <si>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</si>
  <si>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</si>
  <si>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</si>
  <si>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</si>
  <si>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</si>
  <si>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</si>
  <si>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</si>
  <si>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</si>
  <si>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</si>
  <si>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</si>
  <si>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</si>
  <si>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</si>
  <si>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</si>
  <si>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</si>
  <si>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</si>
  <si>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</si>
  <si>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</si>
  <si>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</si>
  <si>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</si>
  <si>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</si>
  <si>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</si>
  <si>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</si>
  <si>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</si>
  <si>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</si>
  <si>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</si>
  <si>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</si>
  <si>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</si>
  <si>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</si>
  <si>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</si>
  <si>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</si>
  <si>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</si>
  <si>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</si>
  <si>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</si>
  <si>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</si>
  <si>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</si>
  <si>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</si>
  <si>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</si>
  <si>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</si>
  <si>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</si>
  <si>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</si>
  <si>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</si>
  <si>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</si>
  <si>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</si>
  <si>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</si>
  <si>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</si>
  <si>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</si>
  <si>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</si>
  <si>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</si>
  <si>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</si>
  <si>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</si>
  <si>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</si>
  <si>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</si>
  <si>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</si>
  <si>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</si>
  <si>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</si>
  <si>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</si>
  <si>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</si>
  <si>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</si>
  <si>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</si>
  <si>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</si>
  <si>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</si>
  <si>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</si>
  <si>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</si>
  <si>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</si>
  <si>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</si>
  <si>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</si>
  <si>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</si>
  <si>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</si>
  <si>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</si>
  <si>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</si>
  <si>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</si>
  <si>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</si>
  <si>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</si>
  <si>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</si>
  <si>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</si>
  <si>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</si>
  <si>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</si>
  <si>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</si>
  <si>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</si>
  <si>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</si>
  <si>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</si>
  <si>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</si>
  <si>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</si>
  <si>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</si>
  <si>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</si>
  <si>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</si>
  <si>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</si>
  <si>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</si>
  <si>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</si>
  <si>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</si>
  <si>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</si>
  <si>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</si>
  <si>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</si>
  <si>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</si>
  <si>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</si>
  <si>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</si>
  <si>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</si>
  <si>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</si>
  <si>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</si>
  <si>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</si>
  <si>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</si>
  <si>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</si>
  <si>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</si>
  <si>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</si>
  <si>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</si>
  <si>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</si>
  <si>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</si>
  <si>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</si>
  <si>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</si>
  <si>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</si>
  <si>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</si>
  <si>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</si>
  <si>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</si>
  <si>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</si>
  <si>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</si>
  <si>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</si>
  <si>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</si>
  <si>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</si>
  <si>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</si>
  <si>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</si>
  <si>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</si>
  <si>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</si>
  <si>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</si>
  <si>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</si>
  <si>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</si>
  <si>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</si>
  <si>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</si>
  <si>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</si>
  <si>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</si>
  <si>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</si>
  <si>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</si>
  <si>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</si>
  <si>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</si>
  <si>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</si>
  <si>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</si>
  <si>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</si>
  <si>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</si>
  <si>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</si>
  <si>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</si>
  <si>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</si>
  <si>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</si>
  <si>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</si>
  <si>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</si>
  <si>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</si>
  <si>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</si>
  <si>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</si>
  <si>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</si>
  <si>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</si>
  <si>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</si>
  <si>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</si>
  <si>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</si>
  <si>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</si>
  <si>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</si>
  <si>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</si>
  <si>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</si>
  <si>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</si>
  <si>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</si>
  <si>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</si>
  <si>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</si>
  <si>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</si>
  <si>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</si>
  <si>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</si>
  <si>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</si>
  <si>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</si>
  <si>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</si>
  <si>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</si>
  <si>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</si>
  <si>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</si>
  <si>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</si>
  <si>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</si>
  <si>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</si>
  <si>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</si>
  <si>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</si>
  <si>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</si>
  <si>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</si>
  <si>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</si>
  <si>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</si>
  <si>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</si>
  <si>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</si>
  <si>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</si>
  <si>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</si>
  <si>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</si>
  <si>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</si>
  <si>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</si>
  <si>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</si>
  <si>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</si>
  <si>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</si>
  <si>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</si>
  <si>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</si>
  <si>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</si>
  <si>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</si>
  <si>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</si>
  <si>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</si>
  <si>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</si>
  <si>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</si>
  <si>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</si>
  <si>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</si>
  <si>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</si>
  <si>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</si>
  <si>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</si>
  <si>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</si>
  <si>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</si>
  <si>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</si>
  <si>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</si>
  <si>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</si>
  <si>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</si>
  <si>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</si>
  <si>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</si>
  <si>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</si>
  <si>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</si>
  <si>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</si>
  <si>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</si>
  <si>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</si>
  <si>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</si>
  <si>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</si>
  <si>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</si>
  <si>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</si>
  <si>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</si>
  <si>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</si>
  <si>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</si>
  <si>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</si>
  <si>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</si>
  <si>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</si>
  <si>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</si>
  <si>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</si>
  <si>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</si>
  <si>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</si>
  <si>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</si>
  <si>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</si>
  <si>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</si>
  <si>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</si>
  <si>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</si>
  <si>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</si>
  <si>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</si>
  <si>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</si>
  <si>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</si>
  <si>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</si>
  <si>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</si>
  <si>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</si>
  <si>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</si>
  <si>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</si>
  <si>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</si>
  <si>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</si>
  <si>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</si>
  <si>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</si>
  <si>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</si>
  <si>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</si>
  <si>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</si>
  <si>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</si>
  <si>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</si>
  <si>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</si>
  <si>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</si>
  <si>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</si>
  <si>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</si>
  <si>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</si>
  <si>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</si>
  <si>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</si>
  <si>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</si>
  <si>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</si>
  <si>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</si>
  <si>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</si>
  <si>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</si>
  <si>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</si>
  <si>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</si>
  <si>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</si>
  <si>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</si>
  <si>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</si>
  <si>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</si>
  <si>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</si>
  <si>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</si>
  <si>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</si>
  <si>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</si>
  <si>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</si>
  <si>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</si>
  <si>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</si>
  <si>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</si>
  <si>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</si>
  <si>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</si>
  <si>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</si>
  <si>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</si>
  <si>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</si>
  <si>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</si>
  <si>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</si>
  <si>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</si>
  <si>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</si>
  <si>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</si>
  <si>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</si>
  <si>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</si>
  <si>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</si>
  <si>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</si>
  <si>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</si>
  <si>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</si>
  <si>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</si>
  <si>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</si>
  <si>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</si>
  <si>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</si>
  <si>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</si>
  <si>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</si>
  <si>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</si>
  <si>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</si>
  <si>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</si>
  <si>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</si>
  <si>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</si>
  <si>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</si>
  <si>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</si>
  <si>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</si>
  <si>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</si>
  <si>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</si>
  <si>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</si>
  <si>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</si>
  <si>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</si>
  <si>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</si>
  <si>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</si>
  <si>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</si>
  <si>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</si>
  <si>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</si>
  <si>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</si>
  <si>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</si>
  <si>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</si>
  <si>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</si>
  <si>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</si>
  <si>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</si>
  <si>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</si>
  <si>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</si>
  <si>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</si>
  <si>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</si>
  <si>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</si>
  <si>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</si>
  <si>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</si>
  <si>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</si>
  <si>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</si>
  <si>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</si>
  <si>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</si>
  <si>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</si>
  <si>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</si>
  <si>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</si>
  <si>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</si>
  <si>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</si>
  <si>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</si>
  <si>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</si>
  <si>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</si>
  <si>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</si>
  <si>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</si>
  <si>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</si>
  <si>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</si>
  <si>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</si>
  <si>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</si>
  <si>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</si>
  <si>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</si>
  <si>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</si>
  <si>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</si>
  <si>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</si>
  <si>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</si>
  <si>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</si>
  <si>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</si>
  <si>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</si>
  <si>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</si>
  <si>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</si>
  <si>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</si>
  <si>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</si>
  <si>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</si>
  <si>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</si>
  <si>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</si>
  <si>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</si>
  <si>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</si>
  <si>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</si>
  <si>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</si>
  <si>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</si>
  <si>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</si>
  <si>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</si>
  <si>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</si>
  <si>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</si>
  <si>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</si>
  <si>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</si>
  <si>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</si>
  <si>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</si>
  <si>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</si>
  <si>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</si>
  <si>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</si>
  <si>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</si>
  <si>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</si>
  <si>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</si>
  <si>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</si>
  <si>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</si>
  <si>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</si>
  <si>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</si>
  <si>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</si>
  <si>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</si>
  <si>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</si>
  <si>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</si>
  <si>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</si>
  <si>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</si>
  <si>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</si>
  <si>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</si>
  <si>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</si>
  <si>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</si>
  <si>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</si>
  <si>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</si>
  <si>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</si>
  <si>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</si>
  <si>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</si>
  <si>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</si>
  <si>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</si>
  <si>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</si>
  <si>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</si>
  <si>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</si>
  <si>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</si>
  <si>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</si>
  <si>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</si>
  <si>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</si>
  <si>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</si>
  <si>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</si>
  <si>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</si>
  <si>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</si>
  <si>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</si>
  <si>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</si>
  <si>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</si>
  <si>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</si>
  <si>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</si>
  <si>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</si>
  <si>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</si>
  <si>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</si>
  <si>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</si>
  <si>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</si>
  <si>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</si>
  <si>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</si>
  <si>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</si>
  <si>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</si>
  <si>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</si>
  <si>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</si>
  <si>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</si>
  <si>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</si>
  <si>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</si>
  <si>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</si>
  <si>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</si>
  <si>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</si>
  <si>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</si>
  <si>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</si>
  <si>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</si>
  <si>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</si>
  <si>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</si>
  <si>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</si>
  <si>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</si>
  <si>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</si>
  <si>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</si>
  <si>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</si>
  <si>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</si>
  <si>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</si>
  <si>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</si>
  <si>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</si>
  <si>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</si>
  <si>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</si>
  <si>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</si>
  <si>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</si>
  <si>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</si>
  <si>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</si>
  <si>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</si>
  <si>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</si>
  <si>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</si>
  <si>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</si>
  <si>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</si>
  <si>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</si>
  <si>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</si>
  <si>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</si>
  <si>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</si>
  <si>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</si>
  <si>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</si>
  <si>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</si>
  <si>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</si>
  <si>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</si>
  <si>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</si>
  <si>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</si>
  <si>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</si>
  <si>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</si>
  <si>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</si>
  <si>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</si>
  <si>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</si>
  <si>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</si>
  <si>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</si>
  <si>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</si>
  <si>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</si>
  <si>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</si>
  <si>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</si>
  <si>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</si>
  <si>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</si>
  <si>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</si>
  <si>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</si>
  <si>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</si>
  <si>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</si>
  <si>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</si>
  <si>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</si>
  <si>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</si>
  <si>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</si>
  <si>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</si>
  <si>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</si>
  <si>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</si>
  <si>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</si>
  <si>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</si>
  <si>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</si>
  <si>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</si>
  <si>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</si>
  <si>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</si>
  <si>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</si>
  <si>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</si>
  <si>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</si>
  <si>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</si>
  <si>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</si>
  <si>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</si>
  <si>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</si>
  <si>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</si>
  <si>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</si>
  <si>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</si>
  <si>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</si>
  <si>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</si>
  <si>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</si>
  <si>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</si>
  <si>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</si>
  <si>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</si>
  <si>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</si>
  <si>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</si>
  <si>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</si>
  <si>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</si>
  <si>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</si>
  <si>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</si>
  <si>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</si>
  <si>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</si>
  <si>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</si>
  <si>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</si>
  <si>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</si>
  <si>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</si>
  <si>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</si>
  <si>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</si>
  <si>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</si>
  <si>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</si>
  <si>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</si>
  <si>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</si>
  <si>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</si>
  <si>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</si>
  <si>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</si>
  <si>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</si>
  <si>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</si>
  <si>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</si>
  <si>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</si>
  <si>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</si>
  <si>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</si>
  <si>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</si>
  <si>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</si>
  <si>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</si>
  <si>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</si>
  <si>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</si>
  <si>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</si>
  <si>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</si>
  <si>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</si>
  <si>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</si>
  <si>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</si>
  <si>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</si>
  <si>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</si>
  <si>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</si>
  <si>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</si>
  <si>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</si>
  <si>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</si>
  <si>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</si>
  <si>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</si>
  <si>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</si>
  <si>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</si>
  <si>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</si>
  <si>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</si>
  <si>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</si>
  <si>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</si>
  <si>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</si>
  <si>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</si>
  <si>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</si>
  <si>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</si>
  <si>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</si>
  <si>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</si>
  <si>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</si>
  <si>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</si>
  <si>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</si>
  <si>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</si>
  <si>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</si>
  <si>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</si>
  <si>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</si>
  <si>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</si>
  <si>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</si>
  <si>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</si>
  <si>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</si>
  <si>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</si>
  <si>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</si>
  <si>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</si>
  <si>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</si>
  <si>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</si>
  <si>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</si>
  <si>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</si>
  <si>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</si>
  <si>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</si>
  <si>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</si>
  <si>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</si>
  <si>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</si>
  <si>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</si>
  <si>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</si>
  <si>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</si>
  <si>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</si>
  <si>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</si>
  <si>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</si>
  <si>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</si>
  <si>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</si>
  <si>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</si>
  <si>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</si>
  <si>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</si>
  <si>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</si>
  <si>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</si>
  <si>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</si>
  <si>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</si>
  <si>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</si>
  <si>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</si>
  <si>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</si>
  <si>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</si>
  <si>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</si>
  <si>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</si>
  <si>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</si>
  <si>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</si>
  <si>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</si>
  <si>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</si>
  <si>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</si>
  <si>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</si>
  <si>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</si>
  <si>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</si>
  <si>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</si>
  <si>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</si>
  <si>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</si>
  <si>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</si>
  <si>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</si>
  <si>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</si>
  <si>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</si>
  <si>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</si>
  <si>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</si>
  <si>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</si>
  <si>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</si>
  <si>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</si>
  <si>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</si>
  <si>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</si>
  <si>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</si>
  <si>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</si>
  <si>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</si>
  <si>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</si>
  <si>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</si>
  <si>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</si>
  <si>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</si>
  <si>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</si>
  <si>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</si>
  <si>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</si>
  <si>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</si>
  <si>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</si>
  <si>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</si>
  <si>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</si>
  <si>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</si>
  <si>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</si>
  <si>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</si>
  <si>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</si>
  <si>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</si>
  <si>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</si>
  <si>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</si>
  <si>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</si>
  <si>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</si>
  <si>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</si>
  <si>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</si>
  <si>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</si>
  <si>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</si>
  <si>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</si>
  <si>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</si>
  <si>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</si>
  <si>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</si>
  <si>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</si>
  <si>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</si>
  <si>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</si>
  <si>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</si>
  <si>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</si>
  <si>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</si>
  <si>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</si>
  <si>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</si>
  <si>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</si>
  <si>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</si>
  <si>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</si>
  <si>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</si>
  <si>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</si>
  <si>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</si>
  <si>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</si>
  <si>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</si>
  <si>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</si>
  <si>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</si>
  <si>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</si>
  <si>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</si>
  <si>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</si>
  <si>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</si>
  <si>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</si>
  <si>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</si>
  <si>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</si>
  <si>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</si>
  <si>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</si>
  <si>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</si>
  <si>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</si>
  <si>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</si>
  <si>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</si>
  <si>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</si>
  <si>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</si>
  <si>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</si>
  <si>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</si>
  <si>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</si>
  <si>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</si>
  <si>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</si>
  <si>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</si>
  <si>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</si>
  <si>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</si>
  <si>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</si>
  <si>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</si>
  <si>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</si>
  <si>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</si>
  <si>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</si>
  <si>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</si>
  <si>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</si>
  <si>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</si>
  <si>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</si>
  <si>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</si>
  <si>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</si>
  <si>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</si>
  <si>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</si>
  <si>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</si>
  <si>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</si>
  <si>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</si>
  <si>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</si>
  <si>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</si>
  <si>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</si>
  <si>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</si>
  <si>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</si>
  <si>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</si>
  <si>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</si>
  <si>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</si>
  <si>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</si>
  <si>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</si>
  <si>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</si>
  <si>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</si>
  <si>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</si>
  <si>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</si>
  <si>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</si>
  <si>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</si>
  <si>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</si>
  <si>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</si>
  <si>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</si>
  <si>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</si>
  <si>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</si>
  <si>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</si>
  <si>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</si>
  <si>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</si>
  <si>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</si>
  <si>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</si>
  <si>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</si>
  <si>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</si>
  <si>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</si>
  <si>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</si>
  <si>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</si>
  <si>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</si>
  <si>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</si>
  <si>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</si>
  <si>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</si>
  <si>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</si>
  <si>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</si>
  <si>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</si>
  <si>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</si>
  <si>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</si>
  <si>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</si>
  <si>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</si>
  <si>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</si>
  <si>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</si>
  <si>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</si>
  <si>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</si>
  <si>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</si>
  <si>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</si>
  <si>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</si>
  <si>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</si>
  <si>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</si>
  <si>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</si>
  <si>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</si>
  <si>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</si>
  <si>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</si>
  <si>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</si>
  <si>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</si>
  <si>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</si>
  <si>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</si>
  <si>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</si>
  <si>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</si>
  <si>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</si>
  <si>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</si>
  <si>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</si>
  <si>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</si>
  <si>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</si>
  <si>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</si>
  <si>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</si>
  <si>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</si>
  <si>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</si>
  <si>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</si>
  <si>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</si>
  <si>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</si>
  <si>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</si>
  <si>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</si>
  <si>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</si>
  <si>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</si>
  <si>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</si>
  <si>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</si>
  <si>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</si>
  <si>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</si>
  <si>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</si>
  <si>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</si>
  <si>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</si>
  <si>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</si>
  <si>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</si>
  <si>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</si>
  <si>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</si>
  <si>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</si>
  <si>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</si>
  <si>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</si>
  <si>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</si>
  <si>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</si>
  <si>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</si>
  <si>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</si>
  <si>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</si>
  <si>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</si>
  <si>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</si>
  <si>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</si>
  <si>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</si>
  <si>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</si>
  <si>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</si>
  <si>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</si>
  <si>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</si>
  <si>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</si>
  <si>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</si>
  <si>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</si>
  <si>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</si>
  <si>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</si>
  <si>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</si>
  <si>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</si>
  <si>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</si>
  <si>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</si>
  <si>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</si>
  <si>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</si>
  <si>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</si>
  <si>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</si>
  <si>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</si>
  <si>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</si>
  <si>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</si>
  <si>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</si>
  <si>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</si>
  <si>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</si>
  <si>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</si>
  <si>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</si>
  <si>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</si>
  <si>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</si>
  <si>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LERE A REALVILLE</t>
  </si>
  <si>
    <t>RIVIERE LA LERE</t>
  </si>
  <si>
    <t>05120010</t>
  </si>
  <si>
    <t>18310006400033</t>
  </si>
  <si>
    <t>Agence de l'Eau Adour-Garonne</t>
  </si>
  <si>
    <t>34255833500077</t>
  </si>
  <si>
    <t>AQUASCOP BIOLOGIE site de Monptellier</t>
  </si>
  <si>
    <t>IBMR-21-M181</t>
  </si>
  <si>
    <t>JEREMIE SCAGNI, PAULINE LE PAGE</t>
  </si>
  <si>
    <t>IBMR standard</t>
  </si>
  <si>
    <t>DROITE</t>
  </si>
  <si>
    <t>ETIAGE NORMAL</t>
  </si>
  <si>
    <t>ENSOLEILLE</t>
  </si>
  <si>
    <t>MOYENNE</t>
  </si>
  <si>
    <t>PARTIELLEMENT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</si>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</sst>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578375</v>
      </c>
      <c r="G10" s="114"/>
      <c r="H10" s="115"/>
    </row>
    <row r="11" spans="1:8" ht="15">
      <c r="A11" s="10" t="s">
        <v>2277</v>
      </c>
      <c r="B11" s="47">
        <v>44482</v>
      </c>
      <c r="D11" s="10" t="s">
        <v>2280</v>
      </c>
      <c r="E11" s="52">
        <v>6337509</v>
      </c>
      <c r="G11" s="114"/>
      <c r="H11" s="115"/>
    </row>
    <row r="12" spans="1:8" ht="15">
      <c r="A12" s="10" t="s">
        <v>2283</v>
      </c>
      <c r="B12" s="52" t="s">
        <v>5294</v>
      </c>
      <c r="D12" s="10" t="s">
        <v>2281</v>
      </c>
      <c r="E12" s="52">
        <v>578347</v>
      </c>
      <c r="G12" s="116"/>
      <c r="H12" s="117"/>
    </row>
    <row r="13" spans="1:5" ht="17.25" customHeight="1" thickBot="1">
      <c r="A13" s="2"/>
      <c r="B13" s="55"/>
      <c r="D13" s="10" t="s">
        <v>2282</v>
      </c>
      <c r="E13" s="52">
        <v>6337411</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578375</v>
      </c>
    </row>
    <row r="18" spans="1:3" ht="15">
      <c r="A18" s="124"/>
      <c r="B18" s="49" t="s">
        <v>2267</v>
      </c>
      <c r="C18" s="61">
        <f>E11</f>
        <v>6337509</v>
      </c>
    </row>
    <row r="19" spans="1:2" ht="15">
      <c r="A19" s="3" t="s">
        <v>2063</v>
      </c>
      <c r="B19" s="29">
        <v>93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8.4</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54</v>
      </c>
      <c r="D35" s="28" t="s">
        <v>2284</v>
      </c>
      <c r="E35" s="32">
        <v>46</v>
      </c>
    </row>
    <row r="36" spans="1:5" s="7" customFormat="1" ht="15" customHeight="1">
      <c r="A36" s="5" t="s">
        <v>2113</v>
      </c>
      <c r="B36" s="30">
        <v>60</v>
      </c>
      <c r="C36" s="6"/>
      <c r="D36" s="8" t="s">
        <v>2112</v>
      </c>
      <c r="E36" s="30">
        <v>40</v>
      </c>
    </row>
    <row r="37" spans="1:5" s="7" customFormat="1" ht="15" customHeight="1">
      <c r="A37" s="5" t="s">
        <v>2111</v>
      </c>
      <c r="B37" s="30">
        <v>7.6</v>
      </c>
      <c r="C37" s="6"/>
      <c r="D37" s="8" t="s">
        <v>2110</v>
      </c>
      <c r="E37" s="30">
        <v>9.8</v>
      </c>
    </row>
    <row r="38" spans="1:5" s="7" customFormat="1" ht="15" customHeight="1">
      <c r="A38" s="5" t="s">
        <v>2115</v>
      </c>
      <c r="B38" s="30">
        <v>1</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1</v>
      </c>
      <c r="C73" s="6"/>
      <c r="D73" s="14" t="s">
        <v>2083</v>
      </c>
      <c r="E73" s="19">
        <v>1</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3</v>
      </c>
      <c r="C82" s="6"/>
      <c r="D82" s="10" t="s">
        <v>2076</v>
      </c>
      <c r="E82" s="9">
        <v>2</v>
      </c>
    </row>
    <row r="83" spans="1:5" s="15" customFormat="1" ht="15">
      <c r="A83" s="3" t="s">
        <v>2075</v>
      </c>
      <c r="B83" s="9">
        <v>4</v>
      </c>
      <c r="C83" s="6"/>
      <c r="D83" s="10" t="s">
        <v>2075</v>
      </c>
      <c r="E83" s="9">
        <v>4</v>
      </c>
    </row>
    <row r="84" spans="1:5" s="15" customFormat="1" ht="15">
      <c r="A84" s="3" t="s">
        <v>2074</v>
      </c>
      <c r="B84" s="9">
        <v>2</v>
      </c>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1151</v>
      </c>
      <c r="B97" s="20" t="str">
        <f>IF(A97="NEWCOD",IF(ISBLANK(G97),"renseigner le champ 'Nouveau taxon'",G97),VLOOKUP(A97,'Ref Taxo'!A:B,2,FALSE))</f>
        <v>Microcoleus</v>
      </c>
      <c r="C97" s="21">
        <f>IF(A97="NEWCOD",IF(ISBLANK(H97),"NoCod",H97),VLOOKUP(A97,'Ref Taxo'!A:D,4,FALSE))</f>
        <v>6405</v>
      </c>
      <c r="D97" s="34">
        <v>0.01</v>
      </c>
      <c r="E97" s="89"/>
      <c r="F97" s="35" t="s">
        <v>5303</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0.01</v>
      </c>
      <c r="E98" s="89"/>
      <c r="F98" s="35" t="s">
        <v>2290</v>
      </c>
      <c r="G98" s="79"/>
      <c r="H98" s="80"/>
    </row>
    <row r="99" spans="1:8" ht="15">
      <c r="A99" s="33" t="s">
        <v>1902</v>
      </c>
      <c r="B99" s="20" t="str">
        <f>IF(A99="NEWCOD",IF(ISBLANK(G99),"renseigner le champ 'Nouveau taxon'",G99),VLOOKUP(A99,'Ref Taxo'!A:B,2,FALSE))</f>
        <v>Stigeoclonium</v>
      </c>
      <c r="C99" s="21">
        <f>IF(A99="NEWCOD",IF(ISBLANK(H99),"NoCod",H99),VLOOKUP(A99,'Ref Taxo'!A:D,4,FALSE))</f>
        <v>1119</v>
      </c>
      <c r="D99" s="34">
        <v>0.01</v>
      </c>
      <c r="E99" s="89"/>
      <c r="F99" s="35" t="s">
        <v>2290</v>
      </c>
      <c r="G99" s="79"/>
      <c r="H99" s="80"/>
    </row>
    <row r="100" spans="1:8" ht="15">
      <c r="A100" s="33" t="s">
        <v>466</v>
      </c>
      <c r="B100" s="20" t="str">
        <f>IF(A100="NEWCOD",IF(ISBLANK(G100),"renseigner le champ 'Nouveau taxon'",G100),VLOOKUP(A100,'Ref Taxo'!A:B,2,FALSE))</f>
        <v>Conocephalum conicum</v>
      </c>
      <c r="C100" s="21">
        <f>IF(A100="NEWCOD",IF(ISBLANK(H100),"NoCod",H100),VLOOKUP(A100,'Ref Taxo'!A:D,4,FALSE))</f>
        <v>1176</v>
      </c>
      <c r="D100" s="34">
        <v>0.05</v>
      </c>
      <c r="E100" s="89">
        <v>0.02</v>
      </c>
      <c r="F100" s="35" t="s">
        <v>2290</v>
      </c>
      <c r="G100" s="79"/>
      <c r="H100" s="80"/>
    </row>
    <row r="101" spans="1:8" ht="15">
      <c r="A101" s="33" t="s">
        <v>1078</v>
      </c>
      <c r="B101" s="20" t="str">
        <f>IF(A101="NEWCOD",IF(ISBLANK(G101),"renseigner le champ 'Nouveau taxon'",G101),VLOOKUP(A101,'Ref Taxo'!A:B,2,FALSE))</f>
        <v>Lunularia cruciata</v>
      </c>
      <c r="C101" s="21">
        <f>IF(A101="NEWCOD",IF(ISBLANK(H101),"NoCod",H101),VLOOKUP(A101,'Ref Taxo'!A:D,4,FALSE))</f>
        <v>1189</v>
      </c>
      <c r="D101" s="34">
        <v>0.01</v>
      </c>
      <c r="E101" s="89"/>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0.2</v>
      </c>
      <c r="E102" s="89">
        <v>0.3</v>
      </c>
      <c r="F102" s="35" t="s">
        <v>2290</v>
      </c>
      <c r="G102" s="79"/>
      <c r="H102" s="80"/>
    </row>
    <row r="103" spans="1:8" ht="15">
      <c r="A103" s="33" t="s">
        <v>431</v>
      </c>
      <c r="B103" s="20" t="str">
        <f>IF(A103="NEWCOD",IF(ISBLANK(G103),"renseigner le champ 'Nouveau taxon'",G103),VLOOKUP(A103,'Ref Taxo'!A:B,2,FALSE))</f>
        <v>Cinclidotus danubicus</v>
      </c>
      <c r="C103" s="21">
        <f>IF(A103="NEWCOD",IF(ISBLANK(H103),"NoCod",H103),VLOOKUP(A103,'Ref Taxo'!A:D,4,FALSE))</f>
        <v>1319</v>
      </c>
      <c r="D103" s="34">
        <v>0.01</v>
      </c>
      <c r="E103" s="89">
        <v>0.04</v>
      </c>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0.01</v>
      </c>
      <c r="E104" s="89">
        <v>0.02</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0.2</v>
      </c>
      <c r="E105" s="89">
        <v>0.3</v>
      </c>
      <c r="F105" s="35" t="s">
        <v>2290</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0.6</v>
      </c>
      <c r="E106" s="89">
        <v>0.05</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0.7</v>
      </c>
      <c r="E107" s="89">
        <v>1.2</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c r="F108" s="35" t="s">
        <v>2290</v>
      </c>
      <c r="G108" s="79"/>
      <c r="H108" s="80"/>
    </row>
    <row r="109" spans="1:8" ht="15">
      <c r="A109" s="33" t="s">
        <v>700</v>
      </c>
      <c r="B109" s="20" t="str">
        <f>IF(A109="NEWCOD",IF(ISBLANK(G109),"renseigner le champ 'Nouveau taxon'",G109),VLOOKUP(A109,'Ref Taxo'!A:B,2,FALSE))</f>
        <v>Oxyrrhynchium hians</v>
      </c>
      <c r="C109" s="21">
        <f>IF(A109="NEWCOD",IF(ISBLANK(H109),"NoCod",H109),VLOOKUP(A109,'Ref Taxo'!A:D,4,FALSE))</f>
        <v>31547</v>
      </c>
      <c r="D109" s="34"/>
      <c r="E109" s="89">
        <v>0.01</v>
      </c>
      <c r="F109" s="35" t="s">
        <v>2290</v>
      </c>
      <c r="G109" s="79"/>
      <c r="H109" s="80"/>
    </row>
    <row r="110" spans="1:8" ht="15">
      <c r="A110" s="33" t="s">
        <v>703</v>
      </c>
      <c r="B110" s="20" t="str">
        <f>IF(A110="NEWCOD",IF(ISBLANK(G110),"renseigner le champ 'Nouveau taxon'",G110),VLOOKUP(A110,'Ref Taxo'!A:B,2,FALSE))</f>
        <v>Oxyrrhynchium speciosum</v>
      </c>
      <c r="C110" s="21">
        <f>IF(A110="NEWCOD",IF(ISBLANK(H110),"NoCod",H110),VLOOKUP(A110,'Ref Taxo'!A:D,4,FALSE))</f>
        <v>30099</v>
      </c>
      <c r="D110" s="34"/>
      <c r="E110" s="89">
        <v>0.01</v>
      </c>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c r="E111" s="89">
        <v>0.3</v>
      </c>
      <c r="F111" s="35" t="s">
        <v>5303</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c r="E112" s="89">
        <v>0.2</v>
      </c>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