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0085" sheetId="2" r:id="rId2"/>
    <sheet name="Mises à jour" sheetId="3" r:id="rId3"/>
  </sheets>
  <definedNames/>
  <calcPr calcId="145621"/>
</workbook>
</file>

<file path=xl/sharedStrings.xml><?xml version="1.0" encoding="utf-8"?>
<sst xmlns="http://schemas.openxmlformats.org/spreadsheetml/2006/main" count="6478" uniqueCount="5303">
  <si>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</si>
  <si>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</si>
  <si>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</si>
  <si>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</si>
  <si>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</si>
  <si>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</si>
  <si>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</si>
  <si>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</si>
  <si>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</si>
  <si>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</si>
  <si>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</si>
  <si>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</si>
  <si>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</si>
  <si>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</si>
  <si>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</si>
  <si>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</si>
  <si>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</si>
  <si>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</si>
  <si>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</si>
  <si>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</si>
  <si>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</si>
  <si>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</si>
  <si>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</si>
  <si>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</si>
  <si>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</si>
  <si>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</si>
  <si>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</si>
  <si>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</si>
  <si>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</si>
  <si>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</si>
  <si>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</si>
  <si>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</si>
  <si>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</si>
  <si>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</si>
  <si>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</si>
  <si>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</si>
  <si>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</si>
  <si>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</si>
  <si>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</si>
  <si>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</si>
  <si>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</si>
  <si>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</si>
  <si>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</si>
  <si>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</si>
  <si>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</si>
  <si>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</si>
  <si>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</si>
  <si>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</si>
  <si>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</si>
  <si>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</si>
  <si>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</si>
  <si>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</si>
  <si>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</si>
  <si>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</si>
  <si>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</si>
  <si>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</si>
  <si>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</si>
  <si>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</si>
  <si>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</si>
  <si>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</si>
  <si>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</si>
  <si>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</si>
  <si>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</si>
  <si>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</si>
  <si>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</si>
  <si>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</si>
  <si>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</si>
  <si>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</si>
  <si>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</si>
  <si>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</si>
  <si>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</si>
  <si>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</si>
  <si>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</si>
  <si>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</si>
  <si>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</si>
  <si>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</si>
  <si>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</si>
  <si>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</si>
  <si>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</si>
  <si>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</si>
  <si>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</si>
  <si>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</si>
  <si>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</si>
  <si>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</si>
  <si>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</si>
  <si>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</si>
  <si>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</si>
  <si>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</si>
  <si>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</si>
  <si>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</si>
  <si>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</si>
  <si>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</si>
  <si>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</si>
  <si>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</si>
  <si>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</si>
  <si>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</si>
  <si>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</si>
  <si>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</si>
  <si>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</si>
  <si>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</si>
  <si>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</si>
  <si>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</si>
  <si>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</si>
  <si>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</si>
  <si>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</si>
  <si>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</si>
  <si>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</si>
  <si>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</si>
  <si>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</si>
  <si>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</si>
  <si>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</si>
  <si>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</si>
  <si>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</si>
  <si>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</si>
  <si>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</si>
  <si>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</si>
  <si>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</si>
  <si>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</si>
  <si>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</si>
  <si>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</si>
  <si>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</si>
  <si>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</si>
  <si>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</si>
  <si>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</si>
  <si>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</si>
  <si>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</si>
  <si>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</si>
  <si>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</si>
  <si>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</si>
  <si>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</si>
  <si>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</si>
  <si>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</si>
  <si>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</si>
  <si>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</si>
  <si>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</si>
  <si>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</si>
  <si>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</si>
  <si>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</si>
  <si>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</si>
  <si>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</si>
  <si>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</si>
  <si>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</si>
  <si>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</si>
  <si>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</si>
  <si>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</si>
  <si>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</si>
  <si>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</si>
  <si>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</si>
  <si>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</si>
  <si>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</si>
  <si>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</si>
  <si>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</si>
  <si>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</si>
  <si>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</si>
  <si>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</si>
  <si>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</si>
  <si>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</si>
  <si>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</si>
  <si>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</si>
  <si>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</si>
  <si>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</si>
  <si>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</si>
  <si>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</si>
  <si>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</si>
  <si>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</si>
  <si>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</si>
  <si>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</si>
  <si>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</si>
  <si>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</si>
  <si>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</si>
  <si>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</si>
  <si>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</si>
  <si>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</si>
  <si>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</si>
  <si>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</si>
  <si>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</si>
  <si>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</si>
  <si>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</si>
  <si>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</si>
  <si>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</si>
  <si>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</si>
  <si>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</si>
  <si>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</si>
  <si>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</si>
  <si>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</si>
  <si>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</si>
  <si>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</si>
  <si>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</si>
  <si>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</si>
  <si>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</si>
  <si>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</si>
  <si>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</si>
  <si>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</si>
  <si>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</si>
  <si>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</si>
  <si>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</si>
  <si>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</si>
  <si>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</si>
  <si>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</si>
  <si>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</si>
  <si>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</si>
  <si>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</si>
  <si>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</si>
  <si>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</si>
  <si>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</si>
  <si>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</si>
  <si>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</si>
  <si>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</si>
  <si>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</si>
  <si>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</si>
  <si>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</si>
  <si>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</si>
  <si>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</si>
  <si>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</si>
  <si>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</si>
  <si>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</si>
  <si>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</si>
  <si>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</si>
  <si>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</si>
  <si>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</si>
  <si>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</si>
  <si>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</si>
  <si>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</si>
  <si>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</si>
  <si>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</si>
  <si>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</si>
  <si>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</si>
  <si>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</si>
  <si>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</si>
  <si>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</si>
  <si>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</si>
  <si>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</si>
  <si>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</si>
  <si>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</si>
  <si>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</si>
  <si>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</si>
  <si>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</si>
  <si>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</si>
  <si>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</si>
  <si>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</si>
  <si>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</si>
  <si>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</si>
  <si>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</si>
  <si>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</si>
  <si>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</si>
  <si>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</si>
  <si>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</si>
  <si>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</si>
  <si>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</si>
  <si>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</si>
  <si>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</si>
  <si>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</si>
  <si>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</si>
  <si>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</si>
  <si>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</si>
  <si>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</si>
  <si>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</si>
  <si>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</si>
  <si>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</si>
  <si>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</si>
  <si>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</si>
  <si>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</si>
  <si>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</si>
  <si>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</si>
  <si>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</si>
  <si>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</si>
  <si>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</si>
  <si>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</si>
  <si>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</si>
  <si>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</si>
  <si>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</si>
  <si>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</si>
  <si>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</si>
  <si>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</si>
  <si>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</si>
  <si>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</si>
  <si>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</si>
  <si>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</si>
  <si>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</si>
  <si>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</si>
  <si>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</si>
  <si>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</si>
  <si>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</si>
  <si>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</si>
  <si>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</si>
  <si>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</si>
  <si>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</si>
  <si>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</si>
  <si>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</si>
  <si>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</si>
  <si>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</si>
  <si>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</si>
  <si>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</si>
  <si>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</si>
  <si>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</si>
  <si>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</si>
  <si>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</si>
  <si>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</si>
  <si>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</si>
  <si>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</si>
  <si>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</si>
  <si>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</si>
  <si>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</si>
  <si>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</si>
  <si>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</si>
  <si>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</si>
  <si>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</si>
  <si>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</si>
  <si>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</si>
  <si>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</si>
  <si>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</si>
  <si>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</si>
  <si>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</si>
  <si>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</si>
  <si>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</si>
  <si>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</si>
  <si>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</si>
  <si>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</si>
  <si>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</si>
  <si>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</si>
  <si>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</si>
  <si>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</si>
  <si>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</si>
  <si>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</si>
  <si>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</si>
  <si>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</si>
  <si>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</si>
  <si>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</si>
  <si>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</si>
  <si>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</si>
  <si>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</si>
  <si>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</si>
  <si>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</si>
  <si>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</si>
  <si>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</si>
  <si>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</si>
  <si>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</si>
  <si>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</si>
  <si>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</si>
  <si>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</si>
  <si>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</si>
  <si>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</si>
  <si>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</si>
  <si>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</si>
  <si>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</si>
  <si>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</si>
  <si>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</si>
  <si>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</si>
  <si>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</si>
  <si>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</si>
  <si>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</si>
  <si>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</si>
  <si>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</si>
  <si>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</si>
  <si>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</si>
  <si>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</si>
  <si>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</si>
  <si>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</si>
  <si>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</si>
  <si>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</si>
  <si>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</si>
  <si>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</si>
  <si>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</si>
  <si>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</si>
  <si>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</si>
  <si>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</si>
  <si>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</si>
  <si>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</si>
  <si>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</si>
  <si>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</si>
  <si>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</si>
  <si>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</si>
  <si>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</si>
  <si>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</si>
  <si>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</si>
  <si>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</si>
  <si>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</si>
  <si>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</si>
  <si>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</si>
  <si>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</si>
  <si>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</si>
  <si>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</si>
  <si>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</si>
  <si>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</si>
  <si>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</si>
  <si>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</si>
  <si>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</si>
  <si>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</si>
  <si>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</si>
  <si>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</si>
  <si>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</si>
  <si>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</si>
  <si>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</si>
  <si>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</si>
  <si>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</si>
  <si>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</si>
  <si>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</si>
  <si>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</si>
  <si>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</si>
  <si>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</si>
  <si>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</si>
  <si>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</si>
  <si>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</si>
  <si>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</si>
  <si>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</si>
  <si>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</si>
  <si>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</si>
  <si>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</si>
  <si>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</si>
  <si>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</si>
  <si>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</si>
  <si>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</si>
  <si>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</si>
  <si>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</si>
  <si>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</si>
  <si>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</si>
  <si>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</si>
  <si>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</si>
  <si>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</si>
  <si>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</si>
  <si>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</si>
  <si>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</si>
  <si>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</si>
  <si>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</si>
  <si>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</si>
  <si>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</si>
  <si>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</si>
  <si>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</si>
  <si>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</si>
  <si>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</si>
  <si>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</si>
  <si>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</si>
  <si>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</si>
  <si>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</si>
  <si>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</si>
  <si>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</si>
  <si>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</si>
  <si>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</si>
  <si>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</si>
  <si>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</si>
  <si>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</si>
  <si>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</si>
  <si>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</si>
  <si>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</si>
  <si>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</si>
  <si>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</si>
  <si>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</si>
  <si>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</si>
  <si>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</si>
  <si>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</si>
  <si>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</si>
  <si>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</si>
  <si>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</si>
  <si>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</si>
  <si>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</si>
  <si>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</si>
  <si>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</si>
  <si>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</si>
  <si>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</si>
  <si>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</si>
  <si>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</si>
  <si>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</si>
  <si>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</si>
  <si>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</si>
  <si>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</si>
  <si>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</si>
  <si>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</si>
  <si>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</si>
  <si>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</si>
  <si>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</si>
  <si>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</si>
  <si>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</si>
  <si>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</si>
  <si>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</si>
  <si>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</si>
  <si>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</si>
  <si>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</si>
  <si>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</si>
  <si>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</si>
  <si>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</si>
  <si>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</si>
  <si>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</si>
  <si>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</si>
  <si>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</si>
  <si>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</si>
  <si>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</si>
  <si>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</si>
  <si>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</si>
  <si>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</si>
  <si>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</si>
  <si>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</si>
  <si>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</si>
  <si>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</si>
  <si>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</si>
  <si>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</si>
  <si>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</si>
  <si>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</si>
  <si>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</si>
  <si>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</si>
  <si>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</si>
  <si>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</si>
  <si>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</si>
  <si>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</si>
  <si>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</si>
  <si>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</si>
  <si>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</si>
  <si>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</si>
  <si>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</si>
  <si>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</si>
  <si>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</si>
  <si>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</si>
  <si>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</si>
  <si>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</si>
  <si>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</si>
  <si>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</si>
  <si>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</si>
  <si>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</si>
  <si>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</si>
  <si>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</si>
  <si>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</si>
  <si>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</si>
  <si>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</si>
  <si>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</si>
  <si>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</si>
  <si>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</si>
  <si>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</si>
  <si>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</si>
  <si>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</si>
  <si>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</si>
  <si>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</si>
  <si>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</si>
  <si>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</si>
  <si>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</si>
  <si>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</si>
  <si>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</si>
  <si>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</si>
  <si>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</si>
  <si>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</si>
  <si>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</si>
  <si>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</si>
  <si>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</si>
  <si>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</si>
  <si>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</si>
  <si>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</si>
  <si>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</si>
  <si>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</si>
  <si>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</si>
  <si>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</si>
  <si>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</si>
  <si>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</si>
  <si>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</si>
  <si>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</si>
  <si>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</si>
  <si>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</si>
  <si>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</si>
  <si>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</si>
  <si>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</si>
  <si>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</si>
  <si>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</si>
  <si>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</si>
  <si>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</si>
  <si>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</si>
  <si>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</si>
  <si>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</si>
  <si>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</si>
  <si>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</si>
  <si>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</si>
  <si>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</si>
  <si>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</si>
  <si>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</si>
  <si>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</si>
  <si>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</si>
  <si>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</si>
  <si>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</si>
  <si>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</si>
  <si>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</si>
  <si>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</si>
  <si>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</si>
  <si>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</si>
  <si>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</si>
  <si>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</si>
  <si>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</si>
  <si>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</si>
  <si>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</si>
  <si>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</si>
  <si>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</si>
  <si>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</si>
  <si>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</si>
  <si>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</si>
  <si>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</si>
  <si>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</si>
  <si>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</si>
  <si>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</si>
  <si>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</si>
  <si>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</si>
  <si>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</si>
  <si>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</si>
  <si>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</si>
  <si>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</si>
  <si>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</si>
  <si>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</si>
  <si>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</si>
  <si>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</si>
  <si>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</si>
  <si>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</si>
  <si>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</si>
  <si>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</si>
  <si>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</si>
  <si>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</si>
  <si>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</si>
  <si>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</si>
  <si>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</si>
  <si>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</si>
  <si>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</si>
  <si>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</si>
  <si>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</si>
  <si>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</si>
  <si>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</si>
  <si>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</si>
  <si>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</si>
  <si>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</si>
  <si>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</si>
  <si>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</si>
  <si>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</si>
  <si>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</si>
  <si>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</si>
  <si>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</si>
  <si>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</si>
  <si>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</si>
  <si>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</si>
  <si>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</si>
  <si>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</si>
  <si>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</si>
  <si>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</si>
  <si>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</si>
  <si>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</si>
  <si>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</si>
  <si>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</si>
  <si>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</si>
  <si>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</si>
  <si>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</si>
  <si>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</si>
  <si>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</si>
  <si>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</si>
  <si>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</si>
  <si>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</si>
  <si>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</si>
  <si>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</si>
  <si>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</si>
  <si>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</si>
  <si>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</si>
  <si>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</si>
  <si>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</si>
  <si>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</si>
  <si>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</si>
  <si>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</si>
  <si>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</si>
  <si>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</si>
  <si>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</si>
  <si>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</si>
  <si>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</si>
  <si>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</si>
  <si>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</si>
  <si>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</si>
  <si>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</si>
  <si>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</si>
  <si>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</si>
  <si>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</si>
  <si>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</si>
  <si>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</si>
  <si>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</si>
  <si>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</si>
  <si>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</si>
  <si>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</si>
  <si>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</si>
  <si>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</si>
  <si>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</si>
  <si>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</si>
  <si>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</si>
  <si>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</si>
  <si>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</si>
  <si>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</si>
  <si>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</si>
  <si>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</si>
  <si>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</si>
  <si>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</si>
  <si>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</si>
  <si>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</si>
  <si>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</si>
  <si>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</si>
  <si>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</si>
  <si>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</si>
  <si>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</si>
  <si>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</si>
  <si>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</si>
  <si>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</si>
  <si>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</si>
  <si>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</si>
  <si>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</si>
  <si>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</si>
  <si>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</si>
  <si>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</si>
  <si>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</si>
  <si>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</si>
  <si>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</si>
  <si>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</si>
  <si>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</si>
  <si>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</si>
  <si>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</si>
  <si>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</si>
  <si>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</si>
  <si>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</si>
  <si>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</si>
  <si>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</si>
  <si>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</si>
  <si>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</si>
  <si>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</si>
  <si>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</si>
  <si>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</si>
  <si>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</si>
  <si>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</si>
  <si>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</si>
  <si>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</si>
  <si>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</si>
  <si>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</si>
  <si>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</si>
  <si>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</si>
  <si>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</si>
  <si>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</si>
  <si>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</si>
  <si>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</si>
  <si>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</si>
  <si>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</si>
  <si>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</si>
  <si>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</si>
  <si>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</si>
  <si>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</si>
  <si>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</si>
  <si>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</si>
  <si>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</si>
  <si>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</si>
  <si>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</si>
  <si>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</si>
  <si>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</si>
  <si>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</si>
  <si>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</si>
  <si>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</si>
  <si>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</si>
  <si>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</si>
  <si>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</si>
  <si>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</si>
  <si>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</si>
  <si>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</si>
  <si>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</si>
  <si>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</si>
  <si>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</si>
  <si>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</si>
  <si>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</si>
  <si>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</si>
  <si>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</si>
  <si>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</si>
  <si>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</si>
  <si>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</si>
  <si>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</si>
  <si>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</si>
  <si>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</si>
  <si>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</si>
  <si>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</si>
  <si>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</si>
  <si>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</si>
  <si>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</si>
  <si>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</si>
  <si>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</si>
  <si>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</si>
  <si>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</si>
  <si>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</si>
  <si>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</si>
  <si>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</si>
  <si>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</si>
  <si>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</si>
  <si>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</si>
  <si>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</si>
  <si>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</si>
  <si>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</si>
  <si>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</si>
  <si>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</si>
  <si>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</si>
  <si>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</si>
  <si>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</si>
  <si>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</si>
  <si>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</si>
  <si>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</si>
  <si>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</si>
  <si>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</si>
  <si>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</si>
  <si>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</si>
  <si>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</si>
  <si>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</si>
  <si>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</si>
  <si>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</si>
  <si>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</si>
  <si>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</si>
  <si>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</si>
  <si>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</si>
  <si>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</si>
  <si>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</si>
  <si>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</si>
  <si>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</si>
  <si>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</si>
  <si>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</si>
  <si>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</si>
  <si>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</si>
  <si>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</si>
  <si>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</si>
  <si>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</si>
  <si>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</si>
  <si>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</si>
  <si>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</si>
  <si>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</si>
  <si>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</si>
  <si>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</si>
  <si>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</si>
  <si>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</si>
  <si>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</si>
  <si>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</si>
  <si>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</si>
  <si>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</si>
  <si>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</si>
  <si>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</si>
  <si>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</si>
  <si>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</si>
  <si>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</si>
  <si>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</si>
  <si>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</si>
  <si>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</si>
  <si>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</si>
  <si>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</si>
  <si>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</si>
  <si>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</si>
  <si>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</si>
  <si>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</si>
  <si>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</si>
  <si>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</si>
  <si>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</si>
  <si>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</si>
  <si>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</si>
  <si>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</si>
  <si>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</si>
  <si>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</si>
  <si>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</si>
  <si>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</si>
  <si>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</si>
  <si>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</si>
  <si>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</si>
  <si>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</si>
  <si>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</si>
  <si>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</si>
  <si>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</si>
  <si>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</si>
  <si>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</si>
  <si>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</si>
  <si>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</si>
  <si>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</si>
  <si>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</si>
  <si>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</si>
  <si>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</si>
  <si>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</si>
  <si>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</si>
  <si>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</si>
  <si>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</si>
  <si>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</si>
  <si>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</si>
  <si>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</si>
  <si>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</si>
  <si>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</si>
  <si>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</si>
  <si>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</si>
  <si>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</si>
  <si>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</si>
  <si>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</si>
  <si>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</si>
  <si>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</si>
  <si>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</si>
  <si>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</si>
  <si>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</si>
  <si>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</si>
  <si>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</si>
  <si>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</si>
  <si>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</si>
  <si>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</si>
  <si>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</si>
  <si>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</si>
  <si>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</si>
  <si>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</si>
  <si>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</si>
  <si>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</si>
  <si>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</si>
  <si>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</si>
  <si>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</si>
  <si>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</si>
  <si>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</si>
  <si>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</si>
  <si>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</si>
  <si>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</si>
  <si>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</si>
  <si>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</si>
  <si>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</si>
  <si>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</si>
  <si>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</si>
  <si>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</si>
  <si>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</si>
  <si>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</si>
  <si>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</si>
  <si>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</si>
  <si>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</si>
  <si>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</si>
  <si>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</si>
  <si>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</si>
  <si>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</si>
  <si>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</si>
  <si>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</si>
  <si>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</si>
  <si>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</si>
  <si>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</si>
  <si>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</si>
  <si>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</si>
  <si>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</si>
  <si>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</si>
  <si>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</si>
  <si>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</si>
  <si>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</si>
  <si>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</si>
  <si>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</si>
  <si>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</si>
  <si>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</si>
  <si>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</si>
  <si>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</si>
  <si>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</si>
  <si>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</si>
  <si>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</si>
  <si>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</si>
  <si>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</si>
  <si>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</si>
  <si>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</si>
  <si>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</si>
  <si>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</si>
  <si>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</si>
  <si>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</si>
  <si>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</si>
  <si>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</si>
  <si>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</si>
  <si>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</si>
  <si>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</si>
  <si>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</si>
  <si>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</si>
  <si>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</si>
  <si>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</si>
  <si>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</si>
  <si>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</si>
  <si>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</si>
  <si>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</si>
  <si>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</si>
  <si>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</si>
  <si>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</si>
  <si>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</si>
  <si>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</si>
  <si>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</si>
  <si>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</si>
  <si>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</si>
  <si>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</si>
  <si>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</si>
  <si>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</si>
  <si>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</si>
  <si>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</si>
  <si>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</si>
  <si>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</si>
  <si>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</si>
  <si>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</si>
  <si>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</si>
  <si>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</si>
  <si>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</si>
  <si>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</si>
  <si>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</si>
  <si>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</si>
  <si>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</si>
  <si>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</si>
  <si>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</si>
  <si>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</si>
  <si>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</si>
  <si>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</si>
  <si>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</si>
  <si>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</si>
  <si>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</si>
  <si>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</si>
  <si>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</si>
  <si>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</si>
  <si>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</si>
  <si>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</si>
  <si>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</si>
  <si>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</si>
  <si>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</si>
  <si>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</si>
  <si>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</si>
  <si>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</si>
  <si>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</si>
  <si>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</si>
  <si>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</si>
  <si>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</si>
  <si>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</si>
  <si>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</si>
  <si>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</si>
  <si>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</si>
  <si>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</si>
  <si>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</si>
  <si>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</si>
  <si>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</si>
  <si>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</si>
  <si>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</si>
  <si>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</si>
  <si>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</si>
  <si>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</si>
  <si>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</si>
  <si>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</si>
  <si>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</si>
  <si>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</si>
  <si>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</si>
  <si>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</si>
  <si>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</si>
  <si>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</si>
  <si>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</si>
  <si>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</si>
  <si>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</si>
  <si>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</si>
  <si>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</si>
  <si>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</si>
  <si>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</si>
  <si>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</si>
  <si>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</si>
  <si>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</si>
  <si>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</si>
  <si>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</si>
  <si>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</si>
  <si>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</si>
  <si>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</si>
  <si>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</si>
  <si>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</si>
  <si>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</si>
  <si>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</si>
  <si>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</si>
  <si>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</si>
  <si>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</si>
  <si>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</si>
  <si>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</si>
  <si>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</si>
  <si>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</si>
  <si>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</si>
  <si>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</si>
  <si>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</si>
  <si>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</si>
  <si>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</si>
  <si>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</si>
  <si>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</si>
  <si>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</si>
  <si>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</si>
  <si>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</si>
  <si>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</si>
  <si>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</si>
  <si>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</si>
  <si>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</si>
  <si>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</si>
  <si>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</si>
  <si>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</si>
  <si>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</si>
  <si>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</si>
  <si>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</si>
  <si>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</si>
  <si>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</si>
  <si>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</si>
  <si>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</si>
  <si>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</si>
  <si>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</si>
  <si>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</si>
  <si>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</si>
  <si>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</si>
  <si>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</si>
  <si>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</si>
  <si>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</si>
  <si>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</si>
  <si>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</si>
  <si>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</si>
  <si>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</si>
  <si>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</si>
  <si>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</si>
  <si>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</si>
  <si>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</si>
  <si>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</si>
  <si>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</si>
  <si>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</si>
  <si>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</si>
  <si>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</si>
  <si>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</si>
  <si>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</si>
  <si>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</si>
  <si>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</si>
  <si>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</si>
  <si>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</si>
  <si>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</si>
  <si>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</si>
  <si>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</si>
  <si>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</si>
  <si>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</si>
  <si>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</si>
  <si>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</si>
  <si>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</si>
  <si>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</si>
  <si>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</si>
  <si>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</si>
  <si>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</si>
  <si>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</si>
  <si>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</si>
  <si>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</si>
  <si>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</si>
  <si>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</si>
  <si>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</si>
  <si>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</si>
  <si>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</si>
  <si>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</si>
  <si>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</si>
  <si>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</si>
  <si>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</si>
  <si>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</si>
  <si>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</si>
  <si>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</si>
  <si>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</si>
  <si>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</si>
  <si>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</si>
  <si>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</si>
  <si>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</si>
  <si>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</si>
  <si>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</si>
  <si>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</si>
  <si>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</si>
  <si>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</si>
  <si>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</si>
  <si>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</si>
  <si>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</si>
  <si>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</si>
  <si>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</si>
  <si>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</si>
  <si>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</si>
  <si>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</si>
  <si>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</si>
  <si>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</si>
  <si>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</si>
  <si>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</si>
  <si>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</si>
  <si>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</si>
  <si>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</si>
  <si>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</si>
  <si>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</si>
  <si>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</si>
  <si>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</si>
  <si>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</si>
  <si>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</si>
  <si>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</si>
  <si>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</si>
  <si>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</si>
  <si>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</si>
  <si>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</si>
  <si>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</si>
  <si>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</si>
  <si>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</si>
  <si>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</si>
  <si>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</si>
  <si>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</si>
  <si>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</si>
  <si>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</si>
  <si>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</si>
  <si>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</si>
  <si>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</si>
  <si>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</si>
  <si>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</si>
  <si>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</si>
  <si>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</si>
  <si>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</si>
  <si>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</si>
  <si>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</si>
  <si>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</si>
  <si>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</si>
  <si>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</si>
  <si>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</si>
  <si>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</si>
  <si>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</si>
  <si>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</si>
  <si>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</si>
  <si>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</si>
  <si>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</si>
  <si>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</si>
  <si>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</si>
  <si>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</si>
  <si>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</si>
  <si>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</si>
  <si>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</si>
  <si>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</si>
  <si>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</si>
  <si>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</si>
  <si>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</si>
  <si>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</si>
  <si>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</si>
  <si>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</si>
  <si>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</si>
  <si>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</si>
  <si>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</si>
  <si>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</si>
  <si>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</si>
  <si>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</si>
  <si>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</si>
  <si>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</si>
  <si>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</si>
  <si>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</si>
  <si>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</si>
  <si>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</si>
  <si>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</si>
  <si>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</si>
  <si>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</si>
  <si>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</si>
  <si>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</si>
  <si>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</si>
  <si>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</si>
  <si>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</si>
  <si>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</si>
  <si>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</si>
  <si>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</si>
  <si>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</si>
  <si>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</si>
  <si>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</si>
  <si>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</si>
  <si>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</si>
  <si>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</si>
  <si>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</si>
  <si>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</si>
  <si>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</si>
  <si>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</si>
  <si>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</si>
  <si>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</si>
  <si>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</si>
  <si>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</si>
  <si>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</si>
  <si>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</si>
  <si>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</si>
  <si>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</si>
  <si>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</si>
  <si>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</si>
  <si>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</si>
  <si>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</si>
  <si>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</si>
  <si>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</si>
  <si>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</si>
  <si>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</si>
  <si>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</si>
  <si>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</si>
  <si>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</si>
  <si>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</si>
  <si>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</si>
  <si>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</si>
  <si>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</si>
  <si>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</si>
  <si>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</si>
  <si>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</si>
  <si>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</si>
  <si>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</si>
  <si>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</si>
  <si>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</si>
  <si>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</si>
  <si>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</si>
  <si>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</si>
  <si>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</si>
  <si>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</si>
  <si>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</si>
  <si>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</si>
  <si>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</si>
  <si>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</si>
  <si>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</si>
  <si>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</si>
  <si>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</si>
  <si>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</si>
  <si>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</si>
  <si>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</si>
  <si>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</si>
  <si>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</si>
  <si>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</si>
  <si>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</si>
  <si>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</si>
  <si>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</si>
  <si>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</si>
  <si>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</si>
  <si>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</si>
  <si>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</si>
  <si>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</si>
  <si>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</si>
  <si>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</si>
  <si>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</si>
  <si>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</si>
  <si>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</si>
  <si>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</si>
  <si>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</si>
  <si>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</si>
  <si>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</si>
  <si>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</si>
  <si>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</si>
  <si>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</si>
  <si>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</si>
  <si>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</si>
  <si>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</si>
  <si>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</si>
  <si>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</si>
  <si>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</si>
  <si>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</si>
  <si>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</si>
  <si>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</si>
  <si>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</si>
  <si>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</si>
  <si>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</si>
  <si>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</si>
  <si>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</si>
  <si>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</si>
  <si>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</si>
  <si>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</si>
  <si>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</si>
  <si>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</si>
  <si>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</si>
  <si>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</si>
  <si>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</si>
  <si>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</si>
  <si>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</si>
  <si>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</si>
  <si>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</si>
  <si>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</si>
  <si>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</si>
  <si>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</si>
  <si>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</si>
  <si>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</si>
  <si>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</si>
  <si>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</si>
  <si>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</si>
  <si>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</si>
  <si>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</si>
  <si>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</si>
  <si>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</si>
  <si>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</si>
  <si>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</si>
  <si>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</si>
  <si>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</si>
  <si>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</si>
  <si>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</si>
  <si>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</si>
  <si>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</si>
  <si>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</si>
  <si>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</si>
  <si>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</si>
  <si>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</si>
  <si>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</si>
  <si>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</si>
  <si>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</si>
  <si>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</si>
  <si>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</si>
  <si>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</si>
  <si>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</si>
  <si>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</si>
  <si>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</si>
  <si>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</si>
  <si>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</si>
  <si>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</si>
  <si>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</si>
  <si>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</si>
  <si>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</si>
  <si>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</si>
  <si>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</si>
  <si>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</si>
  <si>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</si>
  <si>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</si>
  <si>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</si>
  <si>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</si>
  <si>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</si>
  <si>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</si>
  <si>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</si>
  <si>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</si>
  <si>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</si>
  <si>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</si>
  <si>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</si>
  <si>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</si>
  <si>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</si>
  <si>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</si>
  <si>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</si>
  <si>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</si>
  <si>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</si>
  <si>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</si>
  <si>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</si>
  <si>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</si>
  <si>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</si>
  <si>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</si>
  <si>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</si>
  <si>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</si>
  <si>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</si>
  <si>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</si>
  <si>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</si>
  <si>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</si>
  <si>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</si>
  <si>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</si>
  <si>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</si>
  <si>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</si>
  <si>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</si>
  <si>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</si>
  <si>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</si>
  <si>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</si>
  <si>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</si>
  <si>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</si>
  <si>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</si>
  <si>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</si>
  <si>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</si>
  <si>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</si>
  <si>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</si>
  <si>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</si>
  <si>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</si>
  <si>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</si>
  <si>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</si>
  <si>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</si>
  <si>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</si>
  <si>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</si>
  <si>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</si>
  <si>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</si>
  <si>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</si>
  <si>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</si>
  <si>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</si>
  <si>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</si>
  <si>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</si>
  <si>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</si>
  <si>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</si>
  <si>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</si>
  <si>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</si>
  <si>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</si>
  <si>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</si>
  <si>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</si>
  <si>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</si>
  <si>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</si>
  <si>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</si>
  <si>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</si>
  <si>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</si>
  <si>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</si>
  <si>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</si>
  <si>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</si>
  <si>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</si>
  <si>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</si>
  <si>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</si>
  <si>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</si>
  <si>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</si>
  <si>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</si>
  <si>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</si>
  <si>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</si>
  <si>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</si>
  <si>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</si>
  <si>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</si>
  <si>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</si>
  <si>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</si>
  <si>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</si>
  <si>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</si>
  <si>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</si>
  <si>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</si>
  <si>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</si>
  <si>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</si>
  <si>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</si>
  <si>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</si>
  <si>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</si>
  <si>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</si>
  <si>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</si>
  <si>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</si>
  <si>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</si>
  <si>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</si>
  <si>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</si>
  <si>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</si>
  <si>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</si>
  <si>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</si>
  <si>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</si>
  <si>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</si>
  <si>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</si>
  <si>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</si>
  <si>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</si>
  <si>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</si>
  <si>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</si>
  <si>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</si>
  <si>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</si>
  <si>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</si>
  <si>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</si>
  <si>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</si>
  <si>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</si>
  <si>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</si>
  <si>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</si>
  <si>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</si>
  <si>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</si>
  <si>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</si>
  <si>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</si>
  <si>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</si>
  <si>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</si>
  <si>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</si>
  <si>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</si>
  <si>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</si>
  <si>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</si>
  <si>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</si>
  <si>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</si>
  <si>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</si>
  <si>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</si>
  <si>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</si>
  <si>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</si>
  <si>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</si>
  <si>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</si>
  <si>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</si>
  <si>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</si>
  <si>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</si>
  <si>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</si>
  <si>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</si>
  <si>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</si>
  <si>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</si>
  <si>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</si>
  <si>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</si>
  <si>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</si>
  <si>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</si>
  <si>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</si>
  <si>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</si>
  <si>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</si>
  <si>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</si>
  <si>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</si>
  <si>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</si>
  <si>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</si>
  <si>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</si>
  <si>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</si>
  <si>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</si>
  <si>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</si>
  <si>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</si>
  <si>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</si>
  <si>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</si>
  <si>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</si>
  <si>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</si>
  <si>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</si>
  <si>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</si>
  <si>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</si>
  <si>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</si>
  <si>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</si>
  <si>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</si>
  <si>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</si>
  <si>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</si>
  <si>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</si>
  <si>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</si>
  <si>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</si>
  <si>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</si>
  <si>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</si>
  <si>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</si>
  <si>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</si>
  <si>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</si>
  <si>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</si>
  <si>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</si>
  <si>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</si>
  <si>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</si>
  <si>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</si>
  <si>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</si>
  <si>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</si>
  <si>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</si>
  <si>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</si>
  <si>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</si>
  <si>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</si>
  <si>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</si>
  <si>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</si>
  <si>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</si>
  <si>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</si>
  <si>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</si>
  <si>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</si>
  <si>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</si>
  <si>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</si>
  <si>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</si>
  <si>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</si>
  <si>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</si>
  <si>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</si>
  <si>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</si>
  <si>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</si>
  <si>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</si>
  <si>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</si>
  <si>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</si>
  <si>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</si>
  <si>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</si>
  <si>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</si>
  <si>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</si>
  <si>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</si>
  <si>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</si>
  <si>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</si>
  <si>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</si>
  <si>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</si>
  <si>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</si>
  <si>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</si>
  <si>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</si>
  <si>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</si>
  <si>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</si>
  <si>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</si>
  <si>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</si>
  <si>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</si>
  <si>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</si>
  <si>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</si>
  <si>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</si>
  <si>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</si>
  <si>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</si>
  <si>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</si>
  <si>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</si>
  <si>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</si>
  <si>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</si>
  <si>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</si>
  <si>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</si>
  <si>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</si>
  <si>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</si>
  <si>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</si>
  <si>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</si>
  <si>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</si>
  <si>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</si>
  <si>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</si>
  <si>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</si>
  <si>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</si>
  <si>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</si>
  <si>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</si>
  <si>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</si>
  <si>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</si>
  <si>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</si>
  <si>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</si>
  <si>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</si>
  <si>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</si>
  <si>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</si>
  <si>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</si>
  <si>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</si>
  <si>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</si>
  <si>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</si>
  <si>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</si>
  <si>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</si>
  <si>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</si>
  <si>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</si>
  <si>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</si>
  <si>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</si>
  <si>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</si>
  <si>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</si>
  <si>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</si>
  <si>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</si>
  <si>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</si>
  <si>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</si>
  <si>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</si>
  <si>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</si>
  <si>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</si>
  <si>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</si>
  <si>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</si>
  <si>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</si>
  <si>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</si>
  <si>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</si>
  <si>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</si>
  <si>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</si>
  <si>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</si>
  <si>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</si>
  <si>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</si>
  <si>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</si>
  <si>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</si>
  <si>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</si>
  <si>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</si>
  <si>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</si>
  <si>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</si>
  <si>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</si>
  <si>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</si>
  <si>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</si>
  <si>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</si>
  <si>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</si>
  <si>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</si>
  <si>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</si>
  <si>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</si>
  <si>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</si>
  <si>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</si>
  <si>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</si>
  <si>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</si>
  <si>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</si>
  <si>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</si>
  <si>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</si>
  <si>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</si>
  <si>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</si>
  <si>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</si>
  <si>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</si>
  <si>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</si>
  <si>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</si>
  <si>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</si>
  <si>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</si>
  <si>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</si>
  <si>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</si>
  <si>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</si>
  <si>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</si>
  <si>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</si>
  <si>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</si>
  <si>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</si>
  <si>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</si>
  <si>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</si>
  <si>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</si>
  <si>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</si>
  <si>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</si>
  <si>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</si>
  <si>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</si>
  <si>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</si>
  <si>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</si>
  <si>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</si>
  <si>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</si>
  <si>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</si>
  <si>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</si>
  <si>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</si>
  <si>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</si>
  <si>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</si>
  <si>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</si>
  <si>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</si>
  <si>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</si>
  <si>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</si>
  <si>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</si>
  <si>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</si>
  <si>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</si>
  <si>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</si>
  <si>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</si>
  <si>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</si>
  <si>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</si>
  <si>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</si>
  <si>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</si>
  <si>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</si>
  <si>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</si>
  <si>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</si>
  <si>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</si>
  <si>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</si>
  <si>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</si>
  <si>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</si>
  <si>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</si>
  <si>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</si>
  <si>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</si>
  <si>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</si>
  <si>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</si>
  <si>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</si>
  <si>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</si>
  <si>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</si>
  <si>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</si>
  <si>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</si>
  <si>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</si>
  <si>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</si>
  <si>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</si>
  <si>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</si>
  <si>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</si>
  <si>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</si>
  <si>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</si>
  <si>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</si>
  <si>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</si>
  <si>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</si>
  <si>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</si>
  <si>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</si>
  <si>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</si>
  <si>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</si>
  <si>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</si>
  <si>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</si>
  <si>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</si>
  <si>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</si>
  <si>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</si>
  <si>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</si>
  <si>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</si>
  <si>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</si>
  <si>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</si>
  <si>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</si>
  <si>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</si>
  <si>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</si>
  <si>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</si>
  <si>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</si>
  <si>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</si>
  <si>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</si>
  <si>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</si>
  <si>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</si>
  <si>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</si>
  <si>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</si>
  <si>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</si>
  <si>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</si>
  <si>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</si>
  <si>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</si>
  <si>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</si>
  <si>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</si>
  <si>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</si>
  <si>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</si>
  <si>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</si>
  <si>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</si>
  <si>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</si>
  <si>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</si>
  <si>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</si>
  <si>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</si>
  <si>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</si>
  <si>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</si>
  <si>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</si>
  <si>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</si>
  <si>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</si>
  <si>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</si>
  <si>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</si>
  <si>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</si>
  <si>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</si>
  <si>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</si>
  <si>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</si>
  <si>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</si>
  <si>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</si>
  <si>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</si>
  <si>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</si>
  <si>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</si>
  <si>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</si>
  <si>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</si>
  <si>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</si>
  <si>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</si>
  <si>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</si>
  <si>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</si>
  <si>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</si>
  <si>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</si>
  <si>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</si>
  <si>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</si>
  <si>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</si>
  <si>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</si>
  <si>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</si>
  <si>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</si>
  <si>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</si>
  <si>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</si>
  <si>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</si>
  <si>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</si>
  <si>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</si>
  <si>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</si>
  <si>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</si>
  <si>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</si>
  <si>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</si>
  <si>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</si>
  <si>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</si>
  <si>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</si>
  <si>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</si>
  <si>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</si>
  <si>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</si>
  <si>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</si>
  <si>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</si>
  <si>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</si>
  <si>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</si>
  <si>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</si>
  <si>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</si>
  <si>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</si>
  <si>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</si>
  <si>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</si>
  <si>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</si>
  <si>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</si>
  <si>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</si>
  <si>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</si>
  <si>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</si>
  <si>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</si>
  <si>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</si>
  <si>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</si>
  <si>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</si>
  <si>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</si>
  <si>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</si>
  <si>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</si>
  <si>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</si>
  <si>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</si>
  <si>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</si>
  <si>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</si>
  <si>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</si>
  <si>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</si>
  <si>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</si>
  <si>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</si>
  <si>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</si>
  <si>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</si>
  <si>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</si>
  <si>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</si>
  <si>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</si>
  <si>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</si>
  <si>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</si>
  <si>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</si>
  <si>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</si>
  <si>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</si>
  <si>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</si>
  <si>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</si>
  <si>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</si>
  <si>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</si>
  <si>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</si>
  <si>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</si>
  <si>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</si>
  <si>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</si>
  <si>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</si>
  <si>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</si>
  <si>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</si>
  <si>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</si>
  <si>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</si>
  <si>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</si>
  <si>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</si>
  <si>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</si>
  <si>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</si>
  <si>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</si>
  <si>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</si>
  <si>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</si>
  <si>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</si>
  <si>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</si>
  <si>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</si>
  <si>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</si>
  <si>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</si>
  <si>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</si>
  <si>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</si>
  <si>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</si>
  <si>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</si>
  <si>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</si>
  <si>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</si>
  <si>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</si>
  <si>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</si>
  <si>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</si>
  <si>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</si>
  <si>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</si>
  <si>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</si>
  <si>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</si>
  <si>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</si>
  <si>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</si>
  <si>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</si>
  <si>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</si>
  <si>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</si>
  <si>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</si>
  <si>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</si>
  <si>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</si>
  <si>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</si>
  <si>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</si>
  <si>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</si>
  <si>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</si>
  <si>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</si>
  <si>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</si>
  <si>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</si>
  <si>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</si>
  <si>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</si>
  <si>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</si>
  <si>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</si>
  <si>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</si>
  <si>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</si>
  <si>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</si>
  <si>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</si>
  <si>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</si>
  <si>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</si>
  <si>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</si>
  <si>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</si>
  <si>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</si>
  <si>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</si>
  <si>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</si>
  <si>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</si>
  <si>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</si>
  <si>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</si>
  <si>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</si>
  <si>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</si>
  <si>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</si>
  <si>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</si>
  <si>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</si>
  <si>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</si>
  <si>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</si>
  <si>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</si>
  <si>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</si>
  <si>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</si>
  <si>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</si>
  <si>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</si>
  <si>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</si>
  <si>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</si>
  <si>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</si>
  <si>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</si>
  <si>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</si>
  <si>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</si>
  <si>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</si>
  <si>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</si>
  <si>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</si>
  <si>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</si>
  <si>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</si>
  <si>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</si>
  <si>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</si>
  <si>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</si>
  <si>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</si>
  <si>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</si>
  <si>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</si>
  <si>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</si>
  <si>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</si>
  <si>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</si>
  <si>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</si>
  <si>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</si>
  <si>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</si>
  <si>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</si>
  <si>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</si>
  <si>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</si>
  <si>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</si>
  <si>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</si>
  <si>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</si>
  <si>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</si>
  <si>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</si>
  <si>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</si>
  <si>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</si>
  <si>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</si>
  <si>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</si>
  <si>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</si>
  <si>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</si>
  <si>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</si>
  <si>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</si>
  <si>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</si>
  <si>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</si>
  <si>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</si>
  <si>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</si>
  <si>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</si>
  <si>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</si>
  <si>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</si>
  <si>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</si>
  <si>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</si>
  <si>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</si>
  <si>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</si>
  <si>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</si>
  <si>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</si>
  <si>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</si>
  <si>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</si>
  <si>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</si>
  <si>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</si>
  <si>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</si>
  <si>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</si>
  <si>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</si>
  <si>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</si>
  <si>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</si>
  <si>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</si>
  <si>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</si>
  <si>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</si>
  <si>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</si>
  <si>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</si>
  <si>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</si>
  <si>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</si>
  <si>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</si>
  <si>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</si>
  <si>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</si>
  <si>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</si>
  <si>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</si>
  <si>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</si>
  <si>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</si>
  <si>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</si>
  <si>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</si>
  <si>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</si>
  <si>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</si>
  <si>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</si>
  <si>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</si>
  <si>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</si>
  <si>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</si>
  <si>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</si>
  <si>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</si>
  <si>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</si>
  <si>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</si>
  <si>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</si>
  <si>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</si>
  <si>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</si>
  <si>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</si>
  <si>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</si>
  <si>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</si>
  <si>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</si>
  <si>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</si>
  <si>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</si>
  <si>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</si>
  <si>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</si>
  <si>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</si>
  <si>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</si>
  <si>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</si>
  <si>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</si>
  <si>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</si>
  <si>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</si>
  <si>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</si>
  <si>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</si>
  <si>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</si>
  <si>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</si>
  <si>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</si>
  <si>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</si>
  <si>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</si>
  <si>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</si>
  <si>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</si>
  <si>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</si>
  <si>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</si>
  <si>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</si>
  <si>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</si>
  <si>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</si>
  <si>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</si>
  <si>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</si>
  <si>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</si>
  <si>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</si>
  <si>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</si>
  <si>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</si>
  <si>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</si>
  <si>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</si>
  <si>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</si>
  <si>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</si>
  <si>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</si>
  <si>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</si>
  <si>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</si>
  <si>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</si>
  <si>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</si>
  <si>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</si>
  <si>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</si>
  <si>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</si>
  <si>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</si>
  <si>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</si>
  <si>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</si>
  <si>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</si>
  <si>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</si>
  <si>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</si>
  <si>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</si>
  <si>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</si>
  <si>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</si>
  <si>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</si>
  <si>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</si>
  <si>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</si>
  <si>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</si>
  <si>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</si>
  <si>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</si>
  <si>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</si>
  <si>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</si>
  <si>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</si>
  <si>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</si>
  <si>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</si>
  <si>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</si>
  <si>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</si>
  <si>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</si>
  <si>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</si>
  <si>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</si>
  <si>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</si>
  <si>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</si>
  <si>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</si>
  <si>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</si>
  <si>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</si>
  <si>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</si>
  <si>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</si>
  <si>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</si>
  <si>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</si>
  <si>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</si>
  <si>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</si>
  <si>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</si>
  <si>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</si>
  <si>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</si>
  <si>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</si>
  <si>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</si>
  <si>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</si>
  <si>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</si>
  <si>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</si>
  <si>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</si>
  <si>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</si>
  <si>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</si>
  <si>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</si>
  <si>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</si>
  <si>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</si>
  <si>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</si>
  <si>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</si>
  <si>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</si>
  <si>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</si>
  <si>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</si>
  <si>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</si>
  <si>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</si>
  <si>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</si>
  <si>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</si>
  <si>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</si>
  <si>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</si>
  <si>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</si>
  <si>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</si>
  <si>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</si>
  <si>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</si>
  <si>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</si>
  <si>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</si>
  <si>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</si>
  <si>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</si>
  <si>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</si>
  <si>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</si>
  <si>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</si>
  <si>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</si>
  <si>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</si>
  <si>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</si>
  <si>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</si>
  <si>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</si>
  <si>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</si>
  <si>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</si>
  <si>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</si>
  <si>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</si>
  <si>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</si>
  <si>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</si>
  <si>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</si>
  <si>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</si>
  <si>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</si>
  <si>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</si>
  <si>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</si>
  <si>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</si>
  <si>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</si>
  <si>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</si>
  <si>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</si>
  <si>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</si>
  <si>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</si>
  <si>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</si>
  <si>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</si>
  <si>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</si>
  <si>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</si>
  <si>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</si>
  <si>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</si>
  <si>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</si>
  <si>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</si>
  <si>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</si>
  <si>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</si>
  <si>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</si>
  <si>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</si>
  <si>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</si>
  <si>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</si>
  <si>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</si>
  <si>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</si>
  <si>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</si>
  <si>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</si>
  <si>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</si>
  <si>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</si>
  <si>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</si>
  <si>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</si>
  <si>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</si>
  <si>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</si>
  <si>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</si>
  <si>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</si>
  <si>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</si>
  <si>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</si>
  <si>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</si>
  <si>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</si>
  <si>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</si>
  <si>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</si>
  <si>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</si>
  <si>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</si>
  <si>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</si>
  <si>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</si>
  <si>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</si>
  <si>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</si>
  <si>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</si>
  <si>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</si>
  <si>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</si>
  <si>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</si>
  <si>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</si>
  <si>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</si>
  <si>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</si>
  <si>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</si>
  <si>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</si>
  <si>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</si>
  <si>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</si>
  <si>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</si>
  <si>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</si>
  <si>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</si>
  <si>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</si>
  <si>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</si>
  <si>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</si>
  <si>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</si>
  <si>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</si>
  <si>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</si>
  <si>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</si>
  <si>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</si>
  <si>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</si>
  <si>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</si>
  <si>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</si>
  <si>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</si>
  <si>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</si>
  <si>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</si>
  <si>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</si>
  <si>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</si>
  <si>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</si>
  <si>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</si>
  <si>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</si>
  <si>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</si>
  <si>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</si>
  <si>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</si>
  <si>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</si>
  <si>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</si>
  <si>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</si>
  <si>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</si>
  <si>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</si>
  <si>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</si>
  <si>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</si>
  <si>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</si>
  <si>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</si>
  <si>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</si>
  <si>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</si>
  <si>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</si>
  <si>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</si>
  <si>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</si>
  <si>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</si>
  <si>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</si>
  <si>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</si>
  <si>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</si>
  <si>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</si>
  <si>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</si>
  <si>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</si>
  <si>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</si>
  <si>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</si>
  <si>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</si>
  <si>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</si>
  <si>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</si>
  <si>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</si>
  <si>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</si>
  <si>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</si>
  <si>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</si>
  <si>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</si>
  <si>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</si>
  <si>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</si>
  <si>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</si>
  <si>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</si>
  <si>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</si>
  <si>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</si>
  <si>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</si>
  <si>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</si>
  <si>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</si>
  <si>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</si>
  <si>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</si>
  <si>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</si>
  <si>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</si>
  <si>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</si>
  <si>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</si>
  <si>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</si>
  <si>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</si>
  <si>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</si>
  <si>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</si>
  <si>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</si>
  <si>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</si>
  <si>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</si>
  <si>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</si>
  <si>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</si>
  <si>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</si>
  <si>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</si>
  <si>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</si>
  <si>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</si>
  <si>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</si>
  <si>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</si>
  <si>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</si>
  <si>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</si>
  <si>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</si>
  <si>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</si>
  <si>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</si>
  <si>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</si>
  <si>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</si>
  <si>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</si>
  <si>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</si>
  <si>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</si>
  <si>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</si>
  <si>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</si>
  <si>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</si>
  <si>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</si>
  <si>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</si>
  <si>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</si>
  <si>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</si>
  <si>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</si>
  <si>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</si>
  <si>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</si>
  <si>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</si>
  <si>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</si>
  <si>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</si>
  <si>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</si>
  <si>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</si>
  <si>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</si>
  <si>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</si>
  <si>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</si>
  <si>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</si>
  <si>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</si>
  <si>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</si>
  <si>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</si>
  <si>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</si>
  <si>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</si>
  <si>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</si>
  <si>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</si>
  <si>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</si>
  <si>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</si>
  <si>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</si>
  <si>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</si>
  <si>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</si>
  <si>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</si>
  <si>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</si>
  <si>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</si>
  <si>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</si>
  <si>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</si>
  <si>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</si>
  <si>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</si>
  <si>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</si>
  <si>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</si>
  <si>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</si>
  <si>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</si>
  <si>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</si>
  <si>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</si>
  <si>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</si>
  <si>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</si>
  <si>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</si>
  <si>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</si>
  <si>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</si>
  <si>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</si>
  <si>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</si>
  <si>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</si>
  <si>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</si>
  <si>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</si>
  <si>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</si>
  <si>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</si>
  <si>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</si>
  <si>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</si>
  <si>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</si>
  <si>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</si>
  <si>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</si>
  <si>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</si>
  <si>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</si>
  <si>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</si>
  <si>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</si>
  <si>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</si>
  <si>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</si>
  <si>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</si>
  <si>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</si>
  <si>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</si>
  <si>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</si>
  <si>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</si>
  <si>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</si>
  <si>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</si>
  <si>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</si>
  <si>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</si>
  <si>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</si>
  <si>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</si>
  <si>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</si>
  <si>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</si>
  <si>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</si>
  <si>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</si>
  <si>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</si>
  <si>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</si>
  <si>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</si>
  <si>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</si>
  <si>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</si>
  <si>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</si>
  <si>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</si>
  <si>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</si>
  <si>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</si>
  <si>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</si>
  <si>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</si>
  <si>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</si>
  <si>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</si>
  <si>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</si>
  <si>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</si>
  <si>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</si>
  <si>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</si>
  <si>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</si>
  <si>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</si>
  <si>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</si>
  <si>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</si>
  <si>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</si>
  <si>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</si>
  <si>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</si>
  <si>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</si>
  <si>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</si>
  <si>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</si>
  <si>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</si>
  <si>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</si>
  <si>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</si>
  <si>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</si>
  <si>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</si>
  <si>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</si>
  <si>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</si>
  <si>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</si>
  <si>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</si>
  <si>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</si>
  <si>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</si>
  <si>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</si>
  <si>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</si>
  <si>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</si>
  <si>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</si>
  <si>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</si>
  <si>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</si>
  <si>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</si>
  <si>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</si>
  <si>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</si>
  <si>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</si>
  <si>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</si>
  <si>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</si>
  <si>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</si>
  <si>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</si>
  <si>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</si>
  <si>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</si>
  <si>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</si>
  <si>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</si>
  <si>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</si>
  <si>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</si>
  <si>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</si>
  <si>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</si>
  <si>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</si>
  <si>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</si>
  <si>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</si>
  <si>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</si>
  <si>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</si>
  <si>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</si>
  <si>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</si>
  <si>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</si>
  <si>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</si>
  <si>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</si>
  <si>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</si>
  <si>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</si>
  <si>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</si>
  <si>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</si>
  <si>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</si>
  <si>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</si>
  <si>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</si>
  <si>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</si>
  <si>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</si>
  <si>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</si>
  <si>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</si>
  <si>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</si>
  <si>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</si>
  <si>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</si>
  <si>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</si>
  <si>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</si>
  <si>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</si>
  <si>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</si>
  <si>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</si>
  <si>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</si>
  <si>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</si>
  <si>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</si>
  <si>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</si>
  <si>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</si>
  <si>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</si>
  <si>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</si>
  <si>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</si>
  <si>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</si>
  <si>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</si>
  <si>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</si>
  <si>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</si>
  <si>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</si>
  <si>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</si>
  <si>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</si>
  <si>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</si>
  <si>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</si>
  <si>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</si>
  <si>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</si>
  <si>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</si>
  <si>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</si>
  <si>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</si>
  <si>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</si>
  <si>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</si>
  <si>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</si>
  <si>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</si>
  <si>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</si>
  <si>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</si>
  <si>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</si>
  <si>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</si>
  <si>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</si>
  <si>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</si>
  <si>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</si>
  <si>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</si>
  <si>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</si>
  <si>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</si>
  <si>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</si>
  <si>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</si>
  <si>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</si>
  <si>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</si>
  <si>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</si>
  <si>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</si>
  <si>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</si>
  <si>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</si>
  <si>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</si>
  <si>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</si>
  <si>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</si>
  <si>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</si>
  <si>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</si>
  <si>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</si>
  <si>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</si>
  <si>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</si>
  <si>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</si>
  <si>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</si>
  <si>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</si>
  <si>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</si>
  <si>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</si>
  <si>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</si>
  <si>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</si>
  <si>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</si>
  <si>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</si>
  <si>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</si>
  <si>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</si>
  <si>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</si>
  <si>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</si>
  <si>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</si>
  <si>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</si>
  <si>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</si>
  <si>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</si>
  <si>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</si>
  <si>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</si>
  <si>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</si>
  <si>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</si>
  <si>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</si>
  <si>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</si>
  <si>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</si>
  <si>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</si>
  <si>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</si>
  <si>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</si>
  <si>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</si>
  <si>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</si>
  <si>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</si>
  <si>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</si>
  <si>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</si>
  <si>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</si>
  <si>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</si>
  <si>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</si>
  <si>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</si>
  <si>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</si>
  <si>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</si>
  <si>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</si>
  <si>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</si>
  <si>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</si>
  <si>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</si>
  <si>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</si>
  <si>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</si>
  <si>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</si>
  <si>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</si>
  <si>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</si>
  <si>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</si>
  <si>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</si>
  <si>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</si>
  <si>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</si>
  <si>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</si>
  <si>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</si>
  <si>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</si>
  <si>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</si>
  <si>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</si>
  <si>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</si>
  <si>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</si>
  <si>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</si>
  <si>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</si>
  <si>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</si>
  <si>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</si>
  <si>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</si>
  <si>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</si>
  <si>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</si>
  <si>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</si>
  <si>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</si>
  <si>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</si>
  <si>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</si>
  <si>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</si>
  <si>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</si>
  <si>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</si>
  <si>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</si>
  <si>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</si>
  <si>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</si>
  <si>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</si>
  <si>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</si>
  <si>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</si>
  <si>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</si>
  <si>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</si>
  <si>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</si>
  <si>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</si>
  <si>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</si>
  <si>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</si>
  <si>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</si>
  <si>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</si>
  <si>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</si>
  <si>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</si>
  <si>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</si>
  <si>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</si>
  <si>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</si>
  <si>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</si>
  <si>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</si>
  <si>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</si>
  <si>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</si>
  <si>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</si>
  <si>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</si>
  <si>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</si>
  <si>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</si>
  <si>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</si>
  <si>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</si>
  <si>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</si>
  <si>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</si>
  <si>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</si>
  <si>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</si>
  <si>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</si>
  <si>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</si>
  <si>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</si>
  <si>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</si>
  <si>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</si>
  <si>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</si>
  <si>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</si>
  <si>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</si>
  <si>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</si>
  <si>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</si>
  <si>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</si>
  <si>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</si>
  <si>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</si>
  <si>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</si>
  <si>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</si>
  <si>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</si>
  <si>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</si>
  <si>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</si>
  <si>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</si>
  <si>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</si>
  <si>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</si>
  <si>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</si>
  <si>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</si>
  <si>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</si>
  <si>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</si>
  <si>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</si>
  <si>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</si>
  <si>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</si>
  <si>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</si>
  <si>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</si>
  <si>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</si>
  <si>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</si>
  <si>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</si>
  <si>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</si>
  <si>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</si>
  <si>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</si>
  <si>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</si>
  <si>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</si>
  <si>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</si>
  <si>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</si>
  <si>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</si>
  <si>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</si>
  <si>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</si>
  <si>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</si>
  <si>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</si>
  <si>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</si>
  <si>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</si>
  <si>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</si>
  <si>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</si>
  <si>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</si>
  <si>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</si>
  <si>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</si>
  <si>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</si>
  <si>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</si>
  <si>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</si>
  <si>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</si>
  <si>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</si>
  <si>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</si>
  <si>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</si>
  <si>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</si>
  <si>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</si>
  <si>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</si>
  <si>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</si>
  <si>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</si>
  <si>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</si>
  <si>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</si>
  <si>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</si>
  <si>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</si>
  <si>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</si>
  <si>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</si>
  <si>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</si>
  <si>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</si>
  <si>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</si>
  <si>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</si>
  <si>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</si>
  <si>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</si>
  <si>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</si>
  <si>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</si>
  <si>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</si>
  <si>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</si>
  <si>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</si>
  <si>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</si>
  <si>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</si>
  <si>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</si>
  <si>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</si>
  <si>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</si>
  <si>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</si>
  <si>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</si>
  <si>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</si>
  <si>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</si>
  <si>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</si>
  <si>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</si>
  <si>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</si>
  <si>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</si>
  <si>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</si>
  <si>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</si>
  <si>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</si>
  <si>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</si>
  <si>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</si>
  <si>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</si>
  <si>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</si>
  <si>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</si>
  <si>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</si>
  <si>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</si>
  <si>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</si>
  <si>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</si>
  <si>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</si>
  <si>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</si>
  <si>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</si>
  <si>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</si>
  <si>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</si>
  <si>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</si>
  <si>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</si>
  <si>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</si>
  <si>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</si>
  <si>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</si>
  <si>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</si>
  <si>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</si>
  <si>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</si>
  <si>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</si>
  <si>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</si>
  <si>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</si>
  <si>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</si>
  <si>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</si>
  <si>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</si>
  <si>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</si>
  <si>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</si>
  <si>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</si>
  <si>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</si>
  <si>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</si>
  <si>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</si>
  <si>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</si>
  <si>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</si>
  <si>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</si>
  <si>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</si>
  <si>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</si>
  <si>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</si>
  <si>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</si>
  <si>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</si>
  <si>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</si>
  <si>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</si>
  <si>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</si>
  <si>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</si>
  <si>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</si>
  <si>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</si>
  <si>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</si>
  <si>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</si>
  <si>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</si>
  <si>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</si>
  <si>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</si>
  <si>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</si>
  <si>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</si>
  <si>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</si>
  <si>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</si>
  <si>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</si>
  <si>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</si>
  <si>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</si>
  <si>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</si>
  <si>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</si>
  <si>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</si>
  <si>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</si>
  <si>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</si>
  <si>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</si>
  <si>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</si>
  <si>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</si>
  <si>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</si>
  <si>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</si>
  <si>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</si>
  <si>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</si>
  <si>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</si>
  <si>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</si>
  <si>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</si>
  <si>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</si>
  <si>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</si>
  <si>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</si>
  <si>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</si>
  <si>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</si>
  <si>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</si>
  <si>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</si>
  <si>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</si>
  <si>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</si>
  <si>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</si>
  <si>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</si>
  <si>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</si>
  <si>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</si>
  <si>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</si>
  <si>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</si>
  <si>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</si>
  <si>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</si>
  <si>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</si>
  <si>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</si>
  <si>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</si>
  <si>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</si>
  <si>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</si>
  <si>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</si>
  <si>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</si>
  <si>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</si>
  <si>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</si>
  <si>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</si>
  <si>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</si>
  <si>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</si>
  <si>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</si>
  <si>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</si>
  <si>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</si>
  <si>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</si>
  <si>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</si>
  <si>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</si>
  <si>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</si>
  <si>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</si>
  <si>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</si>
  <si>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</si>
  <si>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</si>
  <si>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</si>
  <si>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</si>
  <si>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</si>
  <si>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</si>
  <si>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</si>
  <si>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</si>
  <si>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</si>
  <si>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</si>
  <si>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</si>
  <si>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</si>
  <si>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</si>
  <si>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</si>
  <si>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</si>
  <si>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</si>
  <si>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</si>
  <si>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</si>
  <si>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</si>
  <si>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</si>
  <si>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</si>
  <si>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</si>
  <si>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</si>
  <si>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</si>
  <si>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</si>
  <si>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</si>
  <si>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</si>
  <si>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</si>
  <si>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</si>
  <si>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</si>
  <si>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</si>
  <si>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</si>
  <si>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</si>
  <si>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</si>
  <si>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</si>
  <si>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</si>
  <si>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</si>
  <si>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</si>
  <si>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</si>
  <si>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</si>
  <si>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</si>
  <si>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</si>
  <si>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</si>
  <si>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</si>
  <si>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</si>
  <si>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</si>
  <si>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</si>
  <si>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</si>
  <si>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</si>
  <si>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</si>
  <si>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</si>
  <si>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</si>
  <si>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</si>
  <si>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</si>
  <si>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</si>
  <si>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</si>
  <si>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</si>
  <si>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</si>
  <si>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</si>
  <si>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</si>
  <si>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</si>
  <si>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</si>
  <si>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</si>
  <si>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</si>
  <si>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</si>
  <si>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</si>
  <si>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</si>
  <si>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</si>
  <si>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</si>
  <si>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</si>
  <si>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</si>
  <si>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</si>
  <si>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</si>
  <si>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</si>
  <si>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</si>
  <si>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</si>
  <si>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</si>
  <si>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</si>
  <si>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</si>
  <si>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</si>
  <si>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</si>
  <si>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</si>
  <si>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</si>
  <si>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</si>
  <si>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</si>
  <si>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</si>
  <si>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</si>
  <si>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</si>
  <si>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</si>
  <si>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</si>
  <si>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</si>
  <si>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</si>
  <si>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</si>
  <si>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</si>
  <si>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</si>
  <si>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</si>
  <si>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</si>
  <si>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</si>
  <si>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</si>
  <si>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</si>
  <si>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</si>
  <si>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</si>
  <si>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</si>
  <si>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</si>
  <si>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</si>
  <si>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</si>
  <si>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</si>
  <si>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</si>
  <si>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</si>
  <si>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</si>
  <si>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</si>
  <si>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</si>
  <si>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</si>
  <si>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</si>
  <si>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</si>
  <si>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</si>
  <si>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</si>
  <si>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</si>
  <si>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</si>
  <si>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</si>
  <si>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</si>
  <si>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</si>
  <si>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</si>
  <si>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</si>
  <si>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</si>
  <si>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</si>
  <si>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</si>
  <si>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</si>
  <si>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</si>
  <si>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</si>
  <si>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</si>
  <si>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</si>
  <si>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</si>
  <si>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</si>
  <si>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</si>
  <si>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</si>
  <si>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</si>
  <si>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</si>
  <si>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</si>
  <si>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</si>
  <si>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</si>
  <si>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</si>
  <si>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</si>
  <si>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</si>
  <si>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</si>
  <si>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</si>
  <si>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</si>
  <si>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</si>
  <si>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</si>
  <si>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</si>
  <si>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</si>
  <si>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</si>
  <si>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</si>
  <si>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</si>
  <si>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</si>
  <si>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</si>
  <si>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</si>
  <si>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</si>
  <si>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</si>
  <si>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</si>
  <si>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</si>
  <si>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</si>
  <si>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</si>
  <si>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</si>
  <si>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</si>
  <si>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</si>
  <si>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</si>
  <si>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</si>
  <si>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</si>
  <si>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</si>
  <si>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</si>
  <si>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</si>
  <si>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</si>
  <si>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</si>
  <si>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</si>
  <si>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</si>
  <si>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</si>
  <si>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</si>
  <si>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</si>
  <si>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</si>
  <si>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</si>
  <si>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</si>
  <si>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</si>
  <si>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</si>
  <si>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</si>
  <si>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</si>
  <si>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</si>
  <si>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</si>
  <si>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</si>
  <si>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</si>
  <si>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</si>
  <si>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</si>
  <si>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</si>
  <si>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</si>
  <si>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</si>
  <si>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</si>
  <si>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</si>
  <si>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</si>
  <si>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</si>
  <si>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</si>
  <si>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</si>
  <si>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</si>
  <si>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</si>
  <si>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</si>
  <si>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</si>
  <si>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</si>
  <si>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</si>
  <si>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</si>
  <si>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</si>
  <si>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</si>
  <si>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</si>
  <si>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</si>
  <si>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</si>
  <si>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</si>
  <si>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</si>
  <si>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</si>
  <si>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</si>
  <si>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</si>
  <si>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</si>
  <si>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</si>
  <si>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</si>
  <si>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</si>
  <si>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</si>
  <si>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</si>
  <si>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</si>
  <si>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</si>
  <si>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</si>
  <si>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</si>
  <si>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</si>
  <si>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</si>
  <si>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</si>
  <si>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</si>
  <si>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</si>
  <si>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</si>
  <si>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</si>
  <si>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</si>
  <si>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</si>
  <si>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</si>
  <si>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</si>
  <si>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</si>
  <si>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</si>
  <si>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</si>
  <si>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</si>
  <si>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</si>
  <si>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</si>
  <si>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</si>
  <si>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</si>
  <si>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</si>
  <si>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</si>
  <si>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</si>
  <si>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</si>
  <si>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</si>
  <si>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</si>
  <si>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</si>
  <si>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</si>
  <si>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</si>
  <si>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</si>
  <si>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</si>
  <si>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</si>
  <si>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</si>
  <si>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</si>
  <si>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</si>
  <si>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</si>
  <si>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</si>
  <si>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</si>
  <si>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</si>
  <si>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</si>
  <si>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</si>
  <si>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</si>
  <si>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</si>
  <si>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</si>
  <si>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</si>
  <si>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</si>
  <si>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</si>
  <si>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</si>
  <si>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</si>
  <si>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</si>
  <si>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</si>
  <si>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</si>
  <si>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</si>
  <si>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</si>
  <si>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</si>
  <si>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</si>
  <si>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</si>
  <si>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</si>
  <si>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</si>
  <si>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</si>
  <si>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</si>
  <si>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</si>
  <si>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</si>
  <si>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</si>
  <si>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</si>
  <si>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</si>
  <si>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</si>
  <si>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</si>
  <si>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</si>
  <si>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</si>
  <si>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</si>
  <si>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</si>
  <si>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</si>
  <si>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</si>
  <si>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</si>
  <si>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</si>
  <si>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</si>
  <si>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</si>
  <si>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</si>
  <si>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</si>
  <si>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</si>
  <si>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</si>
  <si>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</si>
  <si>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</si>
  <si>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</si>
  <si>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</si>
  <si>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</si>
  <si>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</si>
  <si>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</si>
  <si>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</si>
  <si>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</si>
  <si>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</si>
  <si>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</si>
  <si>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</si>
  <si>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</si>
  <si>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</si>
  <si>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</si>
  <si>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</si>
  <si>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</si>
  <si>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</si>
  <si>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</si>
  <si>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</si>
  <si>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</si>
  <si>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</si>
  <si>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</si>
  <si>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</si>
  <si>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</si>
  <si>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</si>
  <si>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</si>
  <si>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</si>
  <si>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</si>
  <si>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</si>
  <si>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</si>
  <si>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</si>
  <si>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</si>
  <si>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</si>
  <si>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</si>
  <si>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</si>
  <si>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</si>
  <si>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</si>
  <si>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</si>
  <si>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</si>
  <si>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</si>
  <si>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</si>
  <si>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</si>
  <si>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</si>
  <si>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</si>
  <si>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</si>
  <si>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</si>
  <si>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</si>
  <si>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</si>
  <si>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</si>
  <si>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</si>
  <si>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</si>
  <si>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</si>
  <si>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</si>
  <si>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</si>
  <si>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</si>
  <si>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</si>
  <si>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</si>
  <si>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</si>
  <si>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</si>
  <si>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</si>
  <si>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</si>
  <si>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</si>
  <si>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</si>
  <si>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</si>
  <si>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</si>
  <si>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</si>
  <si>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</si>
  <si>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</si>
  <si>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</si>
  <si>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</si>
  <si>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</si>
  <si>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</si>
  <si>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</si>
  <si>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</si>
  <si>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</si>
  <si>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</si>
  <si>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</si>
  <si>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</si>
  <si>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</si>
  <si>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</si>
  <si>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</si>
  <si>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</si>
  <si>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</si>
  <si>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</si>
  <si>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</si>
  <si>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</si>
  <si>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</si>
  <si>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</si>
  <si>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</si>
  <si>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</si>
  <si>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</si>
  <si>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</si>
  <si>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</si>
  <si>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</si>
  <si>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</si>
  <si>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</si>
  <si>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</si>
  <si>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</si>
  <si>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</si>
  <si>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</si>
  <si>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</si>
  <si>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</si>
  <si>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</si>
  <si>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</si>
  <si>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</si>
  <si>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</si>
  <si>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</si>
  <si>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</si>
  <si>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</si>
  <si>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</si>
  <si>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</si>
  <si>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</si>
  <si>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</si>
  <si>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</si>
  <si>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</si>
  <si>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</si>
  <si>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</si>
  <si>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</si>
  <si>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</si>
  <si>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</si>
  <si>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</si>
  <si>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</si>
  <si>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</si>
  <si>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</si>
  <si>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</si>
  <si>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</si>
  <si>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</si>
  <si>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</si>
  <si>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</si>
  <si>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</si>
  <si>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</si>
  <si>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</si>
  <si>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</si>
  <si>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</si>
  <si>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</si>
  <si>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</si>
  <si>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</si>
  <si>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</si>
  <si>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</si>
  <si>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</si>
  <si>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</si>
  <si>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</si>
  <si>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</si>
  <si>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</si>
  <si>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</si>
  <si>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</si>
  <si>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</si>
  <si>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</si>
  <si>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</si>
  <si>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</si>
  <si>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</si>
  <si>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</si>
  <si>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</si>
  <si>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</si>
  <si>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</si>
  <si>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</si>
  <si>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</si>
  <si>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</si>
  <si>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</si>
  <si>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</si>
  <si>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</si>
  <si>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</si>
  <si>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</si>
  <si>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</si>
  <si>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</si>
  <si>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</si>
  <si>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</si>
  <si>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</si>
  <si>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</si>
  <si>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</si>
  <si>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</si>
  <si>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</si>
  <si>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</si>
  <si>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</si>
  <si>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</si>
  <si>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</si>
  <si>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</si>
  <si>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</si>
  <si>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</si>
  <si>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</si>
  <si>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</si>
  <si>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</si>
  <si>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</si>
  <si>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</si>
  <si>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</si>
  <si>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</si>
  <si>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</si>
  <si>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</si>
  <si>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</si>
  <si>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</si>
  <si>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</si>
  <si>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</si>
  <si>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</si>
  <si>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</si>
  <si>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</si>
  <si>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</si>
  <si>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</si>
  <si>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</si>
  <si>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</si>
  <si>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</si>
  <si>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</si>
  <si>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</si>
  <si>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</si>
  <si>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</si>
  <si>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</si>
  <si>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</si>
  <si>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</si>
  <si>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</si>
  <si>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</si>
  <si>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</si>
  <si>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</si>
  <si>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</si>
  <si>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</si>
  <si>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</si>
  <si>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</si>
  <si>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</si>
  <si>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</si>
  <si>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</si>
  <si>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</si>
  <si>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</si>
  <si>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</si>
  <si>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</si>
  <si>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</si>
  <si>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</si>
  <si>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</si>
  <si>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</si>
  <si>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</si>
  <si>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</si>
  <si>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</si>
  <si>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</si>
  <si>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</si>
  <si>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</si>
  <si>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</si>
  <si>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</si>
  <si>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</si>
  <si>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</si>
  <si>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</si>
  <si>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</si>
  <si>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</si>
  <si>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</si>
  <si>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</si>
  <si>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</si>
  <si>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</si>
  <si>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</si>
  <si>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</si>
  <si>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</si>
  <si>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</si>
  <si>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</si>
  <si>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</si>
  <si>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</si>
  <si>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</si>
  <si>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</si>
  <si>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</si>
  <si>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</si>
  <si>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</si>
  <si>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</si>
  <si>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</si>
  <si>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</si>
  <si>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</si>
  <si>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</si>
  <si>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</si>
  <si>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</si>
  <si>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</si>
  <si>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</si>
  <si>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</si>
  <si>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</si>
  <si>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</si>
  <si>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</si>
  <si>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</si>
  <si>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</si>
  <si>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</si>
  <si>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</si>
  <si>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</si>
  <si>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</si>
  <si>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</si>
  <si>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</si>
  <si>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</si>
  <si>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</si>
  <si>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</si>
  <si>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</si>
  <si>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</si>
  <si>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</si>
  <si>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</si>
  <si>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</si>
  <si>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</si>
  <si>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</si>
  <si>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</si>
  <si>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</si>
  <si>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</si>
  <si>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</si>
  <si>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</si>
  <si>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</si>
  <si>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</si>
  <si>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</si>
  <si>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</si>
  <si>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</si>
  <si>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</si>
  <si>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</si>
  <si>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</si>
  <si>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</si>
  <si>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</si>
  <si>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</si>
  <si>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</si>
  <si>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</si>
  <si>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</si>
  <si>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</si>
  <si>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</si>
  <si>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</si>
  <si>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</si>
  <si>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</si>
  <si>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</si>
  <si>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</si>
  <si>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</si>
  <si>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</si>
  <si>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</si>
  <si>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</si>
  <si>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</si>
  <si>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</si>
  <si>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</si>
  <si>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</si>
  <si>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</si>
  <si>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</si>
  <si>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</si>
  <si>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</si>
  <si>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</si>
  <si>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</si>
  <si>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</si>
  <si>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</si>
  <si>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</si>
  <si>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</si>
  <si>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</si>
  <si>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</si>
  <si>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</si>
  <si>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</si>
  <si>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</si>
  <si>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</si>
  <si>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</si>
  <si>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</si>
  <si>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</si>
  <si>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</si>
  <si>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</si>
  <si>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</si>
  <si>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</si>
  <si>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</si>
  <si>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</si>
  <si>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</si>
  <si>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</si>
  <si>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</si>
  <si>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</si>
  <si>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</si>
  <si>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</si>
  <si>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</si>
  <si>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</si>
  <si>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</si>
  <si>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</si>
  <si>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</si>
  <si>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</si>
  <si>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</si>
  <si>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</si>
  <si>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</si>
  <si>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</si>
  <si>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</si>
  <si>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</si>
  <si>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</si>
  <si>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</si>
  <si>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</si>
  <si>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</si>
  <si>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</si>
  <si>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</si>
  <si>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</si>
  <si>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</si>
  <si>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</si>
  <si>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</si>
  <si>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</si>
  <si>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</si>
  <si>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</si>
  <si>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</si>
  <si>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</si>
  <si>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</si>
  <si>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</si>
  <si>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</si>
  <si>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</si>
  <si>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</si>
  <si>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</si>
  <si>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</si>
  <si>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</si>
  <si>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</si>
  <si>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</si>
  <si>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</si>
  <si>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</si>
  <si>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</si>
  <si>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</si>
  <si>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</si>
  <si>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</si>
  <si>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</si>
  <si>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</si>
  <si>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</si>
  <si>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</si>
  <si>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</si>
  <si>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</si>
  <si>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</si>
  <si>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</si>
  <si>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</si>
  <si>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</si>
  <si>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</si>
  <si>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</si>
  <si>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</si>
  <si>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</si>
  <si>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</si>
  <si>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</si>
  <si>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</si>
  <si>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</si>
  <si>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</si>
  <si>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</si>
  <si>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</si>
  <si>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</si>
  <si>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</si>
  <si>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</si>
  <si>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</si>
  <si>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</si>
  <si>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</si>
  <si>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</si>
  <si>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</si>
  <si>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</si>
  <si>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</si>
  <si>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</si>
  <si>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</si>
  <si>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</si>
  <si>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</si>
  <si>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</si>
  <si>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</si>
  <si>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</si>
  <si>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</si>
  <si>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</si>
  <si>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</si>
  <si>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</si>
  <si>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</si>
  <si>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</si>
  <si>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</si>
  <si>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</si>
  <si>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</si>
  <si>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</si>
  <si>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</si>
  <si>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</si>
  <si>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</si>
  <si>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</si>
  <si>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</si>
  <si>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</si>
  <si>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</si>
  <si>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</si>
  <si>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</si>
  <si>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</si>
  <si>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</si>
  <si>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</si>
  <si>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</si>
  <si>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</si>
  <si>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</si>
  <si>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</si>
  <si>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</si>
  <si>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</si>
  <si>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</si>
  <si>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</si>
  <si>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</si>
  <si>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</si>
  <si>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</si>
  <si>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</si>
  <si>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</si>
  <si>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</si>
  <si>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</si>
  <si>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</si>
  <si>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</si>
  <si>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</si>
  <si>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</si>
  <si>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</si>
  <si>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</si>
  <si>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</si>
  <si>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</si>
  <si>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</si>
  <si>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</si>
  <si>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</si>
  <si>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</si>
  <si>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</si>
  <si>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</si>
  <si>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</si>
  <si>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</si>
  <si>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</si>
  <si>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</si>
  <si>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</si>
  <si>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</si>
  <si>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</si>
  <si>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</si>
  <si>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</si>
  <si>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</si>
  <si>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</si>
  <si>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</si>
  <si>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</si>
  <si>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</si>
  <si>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</si>
  <si>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</si>
  <si>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</si>
  <si>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</si>
  <si>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</si>
  <si>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</si>
  <si>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</si>
  <si>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</si>
  <si>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</si>
  <si>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</si>
  <si>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</si>
  <si>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</si>
  <si>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</si>
  <si>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</si>
  <si>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</si>
  <si>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</si>
  <si>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</si>
  <si>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</si>
  <si>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</si>
  <si>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</si>
  <si>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</si>
  <si>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</si>
  <si>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</si>
  <si>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</si>
  <si>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</si>
  <si>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</si>
  <si>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</si>
  <si>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</si>
  <si>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</si>
  <si>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</si>
  <si>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</si>
  <si>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</si>
  <si>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</si>
  <si>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</si>
  <si>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</si>
  <si>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</si>
  <si>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</si>
  <si>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</si>
  <si>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</si>
  <si>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</si>
  <si>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</si>
  <si>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</si>
  <si>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</si>
  <si>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</si>
  <si>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</si>
  <si>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</si>
  <si>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</si>
  <si>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</si>
  <si>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</si>
  <si>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</si>
  <si>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</si>
  <si>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</si>
  <si>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</si>
  <si>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</si>
  <si>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</si>
  <si>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</si>
  <si>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</si>
  <si>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</si>
  <si>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</si>
  <si>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</si>
  <si>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</si>
  <si>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</si>
  <si>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</si>
  <si>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</si>
  <si>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</si>
  <si>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</si>
  <si>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</si>
  <si>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</si>
  <si>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</si>
  <si>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</si>
  <si>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</si>
  <si>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</si>
  <si>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</si>
  <si>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</si>
  <si>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</si>
  <si>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</si>
  <si>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</si>
  <si>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</si>
  <si>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</si>
  <si>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</si>
  <si>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</si>
  <si>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</si>
  <si>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</si>
  <si>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</si>
  <si>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</si>
  <si>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</si>
  <si>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</si>
  <si>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</si>
  <si>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</si>
  <si>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</si>
  <si>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</si>
  <si>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</si>
  <si>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</si>
  <si>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</si>
  <si>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</si>
  <si>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</si>
  <si>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</si>
  <si>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</si>
  <si>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</si>
  <si>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</si>
  <si>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</si>
  <si>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</si>
  <si>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</si>
  <si>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</si>
  <si>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</si>
  <si>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</si>
  <si>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</si>
  <si>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</si>
  <si>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</si>
  <si>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</si>
  <si>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</si>
  <si>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</si>
  <si>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</si>
  <si>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</si>
  <si>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</si>
  <si>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</si>
  <si>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</si>
  <si>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</si>
  <si>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</si>
  <si>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</si>
  <si>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</si>
  <si>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</si>
  <si>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</si>
  <si>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</si>
  <si>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</si>
  <si>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</si>
  <si>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</si>
  <si>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</si>
  <si>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</si>
  <si>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</si>
  <si>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</si>
  <si>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</si>
  <si>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</si>
  <si>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</si>
  <si>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</si>
  <si>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</si>
  <si>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</si>
  <si>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</si>
  <si>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</si>
  <si>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</si>
  <si>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</si>
  <si>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</si>
  <si>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</si>
  <si>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</si>
  <si>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</si>
  <si>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</si>
  <si>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</si>
  <si>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</si>
  <si>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</si>
  <si>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</si>
  <si>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</si>
  <si>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</si>
  <si>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</si>
  <si>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</si>
  <si>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</si>
  <si>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</si>
  <si>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</si>
  <si>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</si>
  <si>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</si>
  <si>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</si>
  <si>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</si>
  <si>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</si>
  <si>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</si>
  <si>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</si>
  <si>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</si>
  <si>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</si>
  <si>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</si>
  <si>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</si>
  <si>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</si>
  <si>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</si>
  <si>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</si>
  <si>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</si>
  <si>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</si>
  <si>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</si>
  <si>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</si>
  <si>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</si>
  <si>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</si>
  <si>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</si>
  <si>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</si>
  <si>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</si>
  <si>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</si>
  <si>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</si>
  <si>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</si>
  <si>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</si>
  <si>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</si>
  <si>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</si>
  <si>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</si>
  <si>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</si>
  <si>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</si>
  <si>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</si>
  <si>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</si>
  <si>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</si>
  <si>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</si>
  <si>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</si>
  <si>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</si>
  <si>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</si>
  <si>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</si>
  <si>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</si>
  <si>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</si>
  <si>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</si>
  <si>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</si>
  <si>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</si>
  <si>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</si>
  <si>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</si>
  <si>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</si>
  <si>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</si>
  <si>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</si>
  <si>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</si>
  <si>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</si>
  <si>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</si>
  <si>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</si>
  <si>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</si>
  <si>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</si>
  <si>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</si>
  <si>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</si>
  <si>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</si>
  <si>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</si>
  <si>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</si>
  <si>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</si>
  <si>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</si>
  <si>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</si>
  <si>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</si>
  <si>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</si>
  <si>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</si>
  <si>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</si>
  <si>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</si>
  <si>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</si>
  <si>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</si>
  <si>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</si>
  <si>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</si>
  <si>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</si>
  <si>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</si>
  <si>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</si>
  <si>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</si>
  <si>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</si>
  <si>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</si>
  <si>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</si>
  <si>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</si>
  <si>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</si>
  <si>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</si>
  <si>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</si>
  <si>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</si>
  <si>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</si>
  <si>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</si>
  <si>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</si>
  <si>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</si>
  <si>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</si>
  <si>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</si>
  <si>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</si>
  <si>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</si>
  <si>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</si>
  <si>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</si>
  <si>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</si>
  <si>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</si>
  <si>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</si>
  <si>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</si>
  <si>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</si>
  <si>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</si>
  <si>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</si>
  <si>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</si>
  <si>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</si>
  <si>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</si>
  <si>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</si>
  <si>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</si>
  <si>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</si>
  <si>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</si>
  <si>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</si>
  <si>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</si>
  <si>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</si>
  <si>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</si>
  <si>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</si>
  <si>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</si>
  <si>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</si>
  <si>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</si>
  <si>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</si>
  <si>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</si>
  <si>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</si>
  <si>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</si>
  <si>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</si>
  <si>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</si>
  <si>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</si>
  <si>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</si>
  <si>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</si>
  <si>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</si>
  <si>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</si>
  <si>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</si>
  <si>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</si>
  <si>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</si>
  <si>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</si>
  <si>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</si>
  <si>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</si>
  <si>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</si>
  <si>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</si>
  <si>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</si>
  <si>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</si>
  <si>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</si>
  <si>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</si>
  <si>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</si>
  <si>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</si>
  <si>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</si>
  <si>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</si>
  <si>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</si>
  <si>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</si>
  <si>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</si>
  <si>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</si>
  <si>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</si>
  <si>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</si>
  <si>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</si>
  <si>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</si>
  <si>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</si>
  <si>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</si>
  <si>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</si>
  <si>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</si>
  <si>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</si>
  <si>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</si>
  <si>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</si>
  <si>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</si>
  <si>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</si>
  <si>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</si>
  <si>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</si>
  <si>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</si>
  <si>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</si>
  <si>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</si>
  <si>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</si>
  <si>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</si>
  <si>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</si>
  <si>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</si>
  <si>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</si>
  <si>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</si>
  <si>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</si>
  <si>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</si>
  <si>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</si>
  <si>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</si>
  <si>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</si>
  <si>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</si>
  <si>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</si>
  <si>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</si>
  <si>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</si>
  <si>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</si>
  <si>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</si>
  <si>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</si>
  <si>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</si>
  <si>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</si>
  <si>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</si>
  <si>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</si>
  <si>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</si>
  <si>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</si>
  <si>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</si>
  <si>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</si>
  <si>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</si>
  <si>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</si>
  <si>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</si>
  <si>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</si>
  <si>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</si>
  <si>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</si>
  <si>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</si>
  <si>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</si>
  <si>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</si>
  <si>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</si>
  <si>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</si>
  <si>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</si>
  <si>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</si>
  <si>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</si>
  <si>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</si>
  <si>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</si>
  <si>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</si>
  <si>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</si>
  <si>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</si>
  <si>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</si>
  <si>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</si>
  <si>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</si>
  <si>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</si>
  <si>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</si>
  <si>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</si>
  <si>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</si>
  <si>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</si>
  <si>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</si>
  <si>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</si>
  <si>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</si>
  <si>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</si>
  <si>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</si>
  <si>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</si>
  <si>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</si>
  <si>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</si>
  <si>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</si>
  <si>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</si>
  <si>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</si>
  <si>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</si>
  <si>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</si>
  <si>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</si>
  <si>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</si>
  <si>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</si>
  <si>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</si>
  <si>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</si>
  <si>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</si>
  <si>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</si>
  <si>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</si>
  <si>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</si>
  <si>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</si>
  <si>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</si>
  <si>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</si>
  <si>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</si>
  <si>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</si>
  <si>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</si>
  <si>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</si>
  <si>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</si>
  <si>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</si>
  <si>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</si>
  <si>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</si>
  <si>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</si>
  <si>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</si>
  <si>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</si>
  <si>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</si>
  <si>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</si>
  <si>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</si>
  <si>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</si>
  <si>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</si>
  <si>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</si>
  <si>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</si>
  <si>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</si>
  <si>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</si>
  <si>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</si>
  <si>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</si>
  <si>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</si>
  <si>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</si>
  <si>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</si>
  <si>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</si>
  <si>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</si>
  <si>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</si>
  <si>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</si>
  <si>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</si>
  <si>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</si>
  <si>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</si>
  <si>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</si>
  <si>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</si>
  <si>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</si>
  <si>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</si>
  <si>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</si>
  <si>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</si>
  <si>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</si>
  <si>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</si>
  <si>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</si>
  <si>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</si>
  <si>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</si>
  <si>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</si>
  <si>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</si>
  <si>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</si>
  <si>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</si>
  <si>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</si>
  <si>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</si>
  <si>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</si>
  <si>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</si>
  <si>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</si>
  <si>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</si>
  <si>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</si>
  <si>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</si>
  <si>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</si>
  <si>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</si>
  <si>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</si>
  <si>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</si>
  <si>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</si>
  <si>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</si>
  <si>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</si>
  <si>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</si>
  <si>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</si>
  <si>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</si>
  <si>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</si>
  <si>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</si>
  <si>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</si>
  <si>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</si>
  <si>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</si>
  <si>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</si>
  <si>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</si>
  <si>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</si>
  <si>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</si>
  <si>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</si>
  <si>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</si>
  <si>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</si>
  <si>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</si>
  <si>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</si>
  <si>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</si>
  <si>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</si>
  <si>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</si>
  <si>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</si>
  <si>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</si>
  <si>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</si>
  <si>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</si>
  <si>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</si>
  <si>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</si>
  <si>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</si>
  <si>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</si>
  <si>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</si>
  <si>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</si>
  <si>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</si>
  <si>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</si>
  <si>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</si>
  <si>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</si>
  <si>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</si>
  <si>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</si>
  <si>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</si>
  <si>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</si>
  <si>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</si>
  <si>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</si>
  <si>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</si>
  <si>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</si>
  <si>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</si>
  <si>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</si>
  <si>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</si>
  <si>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</si>
  <si>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</si>
  <si>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</si>
  <si>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</si>
  <si>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</si>
  <si>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</si>
  <si>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</si>
  <si>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</si>
  <si>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</si>
  <si>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</si>
  <si>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</si>
  <si>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</si>
  <si>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</si>
  <si>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</si>
  <si>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</si>
  <si>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</si>
  <si>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</si>
  <si>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</si>
  <si>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</si>
  <si>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</si>
  <si>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</si>
  <si>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</si>
  <si>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</si>
  <si>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</si>
  <si>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</si>
  <si>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</si>
  <si>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</si>
  <si>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</si>
  <si>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</si>
  <si>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</si>
  <si>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</si>
  <si>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</si>
  <si>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</si>
  <si>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</si>
  <si>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</si>
  <si>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</si>
  <si>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</si>
  <si>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</si>
  <si>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</si>
  <si>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</si>
  <si>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</si>
  <si>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</si>
  <si>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</si>
  <si>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</si>
  <si>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</si>
  <si>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</si>
  <si>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</si>
  <si>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</si>
  <si>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</si>
  <si>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</si>
  <si>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</si>
  <si>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</si>
  <si>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</si>
  <si>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</si>
  <si>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</si>
  <si>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</si>
  <si>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</si>
  <si>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</si>
  <si>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</si>
  <si>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</si>
  <si>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</si>
  <si>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</si>
  <si>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</si>
  <si>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</si>
  <si>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</si>
  <si>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</si>
  <si>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</si>
  <si>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</si>
  <si>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</si>
  <si>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</si>
  <si>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</si>
  <si>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</si>
  <si>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</si>
  <si>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</si>
  <si>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</si>
  <si>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</si>
  <si>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</si>
  <si>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</si>
  <si>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</si>
  <si>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</si>
  <si>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</si>
  <si>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</si>
  <si>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</si>
  <si>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</si>
  <si>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</si>
  <si>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</si>
  <si>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</si>
  <si>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</si>
  <si>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</si>
  <si>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</si>
  <si>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</si>
  <si>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</si>
  <si>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</si>
  <si>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</si>
  <si>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</si>
  <si>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</si>
  <si>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</si>
  <si>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</si>
  <si>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</si>
  <si>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</si>
  <si>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</si>
  <si>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</si>
  <si>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</si>
  <si>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</si>
  <si>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</si>
  <si>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</si>
  <si>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</si>
  <si>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</si>
  <si>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</si>
  <si>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</si>
  <si>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</si>
  <si>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</si>
  <si>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</si>
  <si>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</si>
  <si>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</si>
  <si>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</si>
  <si>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</si>
  <si>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</si>
  <si>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</si>
  <si>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</si>
  <si>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</si>
  <si>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</si>
  <si>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</si>
  <si>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</si>
  <si>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</si>
  <si>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</si>
  <si>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</si>
  <si>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</si>
  <si>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</si>
  <si>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</si>
  <si>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</si>
  <si>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</si>
  <si>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</si>
  <si>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</si>
  <si>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</si>
  <si>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</si>
  <si>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</si>
  <si>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</si>
  <si>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</si>
  <si>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</si>
  <si>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</si>
  <si>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</si>
  <si>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</si>
  <si>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</si>
  <si>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</si>
  <si>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</si>
  <si>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</si>
  <si>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</si>
  <si>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</si>
  <si>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</si>
  <si>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</si>
  <si>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</si>
  <si>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</si>
  <si>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</si>
  <si>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</si>
  <si>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</si>
  <si>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</si>
  <si>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</si>
  <si>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</si>
  <si>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</si>
  <si>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</si>
  <si>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</si>
  <si>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</si>
  <si>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</si>
  <si>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</si>
  <si>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</si>
  <si>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</si>
  <si>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</si>
  <si>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</si>
  <si>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</si>
  <si>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</si>
  <si>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</si>
  <si>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</si>
  <si>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</si>
  <si>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</si>
  <si>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</si>
  <si>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</si>
  <si>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</si>
  <si>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</si>
  <si>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</si>
  <si>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</si>
  <si>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</si>
  <si>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</si>
  <si>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</si>
  <si>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</si>
  <si>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</si>
  <si>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</si>
  <si>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</si>
  <si>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</si>
  <si>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</si>
  <si>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</si>
  <si>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</si>
  <si>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</si>
  <si>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</si>
  <si>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</si>
  <si>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</si>
  <si>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</si>
  <si>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</si>
  <si>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</si>
  <si>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</si>
  <si>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</si>
  <si>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</si>
  <si>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</si>
  <si>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</si>
  <si>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</si>
  <si>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</si>
  <si>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</si>
  <si>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</si>
  <si>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</si>
  <si>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</si>
  <si>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</si>
  <si>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</si>
  <si>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</si>
  <si>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</si>
  <si>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</si>
  <si>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</si>
  <si>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</si>
  <si>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</si>
  <si>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</si>
  <si>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</si>
  <si>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</si>
  <si>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</si>
  <si>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</si>
  <si>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</si>
  <si>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</si>
  <si>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</si>
  <si>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</si>
  <si>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</si>
  <si>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</si>
  <si>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</si>
  <si>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</si>
  <si>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</si>
  <si>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</si>
  <si>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</si>
  <si>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</si>
  <si>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</si>
  <si>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</si>
  <si>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</si>
  <si>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</si>
  <si>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</si>
  <si>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</si>
  <si>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</si>
  <si>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</si>
  <si>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</si>
  <si>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</si>
  <si>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</si>
  <si>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</si>
  <si>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</si>
  <si>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</si>
  <si>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</si>
  <si>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</si>
  <si>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</si>
  <si>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</si>
  <si>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</si>
  <si>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</si>
  <si>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</si>
  <si>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</si>
  <si>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</si>
  <si>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</si>
  <si>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</si>
  <si>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</si>
  <si>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</si>
  <si>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</si>
  <si>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</si>
  <si>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</si>
  <si>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</si>
  <si>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</si>
  <si>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</si>
  <si>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</si>
  <si>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</si>
  <si>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</si>
  <si>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</si>
  <si>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</si>
  <si>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</si>
  <si>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</si>
  <si>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</si>
  <si>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</si>
  <si>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</si>
  <si>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</si>
  <si>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</si>
  <si>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</si>
  <si>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</si>
  <si>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</si>
  <si>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</si>
  <si>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</si>
  <si>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</si>
  <si>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</si>
  <si>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</si>
  <si>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</si>
  <si>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</si>
  <si>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</si>
  <si>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</si>
  <si>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</si>
  <si>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</si>
  <si>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</si>
  <si>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</si>
  <si>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</si>
  <si>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</si>
  <si>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</si>
  <si>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</si>
  <si>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</si>
  <si>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</si>
  <si>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</si>
  <si>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</si>
  <si>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</si>
  <si>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</si>
  <si>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</si>
  <si>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</si>
  <si>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</si>
  <si>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</si>
  <si>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</si>
  <si>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</si>
  <si>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</si>
  <si>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</si>
  <si>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</si>
  <si>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</si>
  <si>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</si>
  <si>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</si>
  <si>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</si>
  <si>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</si>
  <si>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</si>
  <si>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</si>
  <si>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</si>
  <si>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</si>
  <si>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</si>
  <si>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</si>
  <si>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</si>
  <si>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</si>
  <si>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</si>
  <si>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</si>
  <si>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</si>
  <si>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</si>
  <si>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</si>
  <si>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</si>
  <si>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</si>
  <si>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</si>
  <si>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</si>
  <si>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</si>
  <si>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</si>
  <si>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</si>
  <si>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</si>
  <si>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</si>
  <si>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</si>
  <si>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</si>
  <si>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</si>
  <si>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</si>
  <si>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</si>
  <si>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</si>
  <si>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</si>
  <si>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</si>
  <si>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</si>
  <si>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</si>
  <si>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</si>
  <si>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</si>
  <si>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</si>
  <si>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</si>
  <si>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</si>
  <si>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</si>
  <si>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</si>
  <si>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</si>
  <si>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</si>
  <si>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</si>
  <si>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</si>
  <si>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</si>
  <si>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</si>
  <si>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</si>
  <si>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</si>
  <si>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</si>
  <si>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</si>
  <si>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</si>
  <si>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</si>
  <si>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</si>
  <si>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</si>
  <si>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</si>
  <si>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</si>
  <si>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</si>
  <si>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</si>
  <si>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</si>
  <si>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</si>
  <si>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</si>
  <si>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</si>
  <si>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</si>
  <si>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</si>
  <si>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</si>
  <si>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</si>
  <si>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</si>
  <si>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</si>
  <si>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</si>
  <si>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</si>
  <si>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</si>
  <si>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</si>
  <si>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</si>
  <si>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</si>
  <si>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</si>
  <si>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</si>
  <si>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</si>
  <si>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</si>
  <si>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</si>
  <si>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</si>
  <si>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</si>
  <si>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</si>
  <si>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</si>
  <si>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</si>
  <si>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</si>
  <si>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</si>
  <si>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</si>
  <si>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</si>
  <si>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</si>
  <si>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</si>
  <si>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</si>
  <si>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</si>
  <si>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</si>
  <si>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</si>
  <si>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</si>
  <si>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</si>
  <si>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</si>
  <si>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</si>
  <si>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</si>
  <si>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</si>
  <si>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</si>
  <si>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</si>
  <si>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</si>
  <si>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</si>
  <si>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</si>
  <si>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</si>
  <si>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</si>
  <si>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</si>
  <si>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</si>
  <si>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</si>
  <si>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</si>
  <si>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</si>
  <si>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</si>
  <si>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</si>
  <si>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</si>
  <si>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</si>
  <si>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</si>
  <si>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</si>
  <si>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</si>
  <si>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</si>
  <si>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</si>
  <si>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</si>
  <si>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</si>
  <si>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</si>
  <si>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</si>
  <si>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</si>
  <si>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</si>
  <si>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</si>
  <si>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</si>
  <si>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</si>
  <si>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</si>
  <si>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</si>
  <si>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</si>
  <si>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</si>
  <si>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</si>
  <si>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</si>
  <si>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</si>
  <si>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</si>
  <si>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</si>
  <si>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</si>
  <si>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</si>
  <si>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</si>
  <si>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</si>
  <si>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</si>
  <si>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</si>
  <si>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</si>
  <si>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</si>
  <si>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</si>
  <si>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</si>
  <si>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</si>
  <si>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</si>
  <si>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</si>
  <si>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</si>
  <si>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</si>
  <si>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</si>
  <si>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</si>
  <si>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</si>
  <si>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</si>
  <si>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</si>
  <si>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</si>
  <si>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</si>
  <si>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</si>
  <si>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</si>
  <si>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</si>
  <si>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</si>
  <si>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</si>
  <si>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</si>
  <si>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</si>
  <si>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</si>
  <si>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</si>
  <si>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</si>
  <si>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</si>
  <si>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</si>
  <si>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</si>
  <si>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</si>
  <si>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</si>
  <si>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</si>
  <si>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</si>
  <si>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</si>
  <si>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</si>
  <si>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</si>
  <si>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</si>
  <si>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</si>
  <si>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</si>
  <si>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</si>
  <si>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</si>
  <si>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</si>
  <si>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</si>
  <si>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</si>
  <si>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</si>
  <si>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</si>
  <si>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</si>
  <si>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</si>
  <si>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</si>
  <si>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</si>
  <si>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</si>
  <si>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</si>
  <si>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</si>
  <si>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</si>
  <si>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</si>
  <si>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</si>
  <si>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</si>
  <si>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</si>
  <si>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</si>
  <si>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</si>
  <si>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</si>
  <si>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</si>
  <si>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</si>
  <si>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</si>
  <si>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</si>
  <si>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</si>
  <si>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</si>
  <si>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</si>
  <si>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</si>
  <si>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</si>
  <si>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</si>
  <si>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</si>
  <si>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</si>
  <si>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</si>
  <si>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</si>
  <si>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</si>
  <si>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</si>
  <si>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</si>
  <si>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</si>
  <si>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</si>
  <si>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</si>
  <si>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</si>
  <si>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</si>
  <si>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</si>
  <si>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</si>
  <si>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</si>
  <si>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</si>
  <si>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</si>
  <si>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</si>
  <si>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</si>
  <si>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</si>
  <si>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</si>
  <si>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</si>
  <si>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</si>
  <si>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</si>
  <si>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</si>
  <si>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</si>
  <si>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</si>
  <si>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</si>
  <si>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</si>
  <si>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</si>
  <si>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</si>
  <si>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</si>
  <si>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</si>
  <si>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</si>
  <si>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</si>
  <si>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</si>
  <si>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</si>
  <si>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</si>
  <si>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</si>
  <si>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</si>
  <si>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</si>
  <si>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</si>
  <si>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</si>
  <si>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</si>
  <si>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</si>
  <si>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</si>
  <si>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</si>
  <si>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</si>
  <si>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</si>
  <si>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</si>
  <si>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</si>
  <si>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</si>
  <si>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</si>
  <si>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</si>
  <si>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</si>
  <si>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</si>
  <si>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</si>
  <si>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</si>
  <si>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</si>
  <si>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</si>
  <si>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</si>
  <si>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</si>
  <si>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</si>
  <si>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</si>
  <si>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</si>
  <si>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</si>
  <si>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</si>
  <si>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</si>
  <si>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</si>
  <si>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</si>
  <si>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</si>
  <si>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</si>
  <si>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</si>
  <si>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</si>
  <si>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</si>
  <si>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</si>
  <si>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</si>
  <si>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</si>
  <si>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</si>
  <si>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</si>
  <si>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</si>
  <si>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</si>
  <si>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</si>
  <si>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</si>
  <si>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</si>
  <si>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</si>
  <si>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</si>
  <si>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</si>
  <si>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</si>
  <si>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</si>
  <si>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</si>
  <si>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</si>
  <si>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</si>
  <si>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</si>
  <si>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</si>
  <si>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</si>
  <si>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</si>
  <si>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</si>
  <si>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</si>
  <si>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</si>
  <si>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</si>
  <si>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</si>
  <si>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</si>
  <si>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</si>
  <si>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</si>
  <si>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</si>
  <si>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</si>
  <si>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</si>
  <si>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</si>
  <si>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</si>
  <si>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</si>
  <si>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</si>
  <si>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</si>
  <si>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</si>
  <si>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</si>
  <si>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</si>
  <si>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</si>
  <si>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</si>
  <si>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</si>
  <si>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</si>
  <si>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</si>
  <si>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</si>
  <si>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</si>
  <si>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</si>
  <si>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</si>
  <si>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</si>
  <si>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</si>
  <si>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</si>
  <si>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</si>
  <si>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</si>
  <si>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</si>
  <si>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</si>
  <si>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</si>
  <si>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</si>
  <si>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</si>
  <si>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</si>
  <si>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</si>
  <si>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</si>
  <si>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</si>
  <si>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</si>
  <si>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</si>
  <si>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</si>
  <si>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</si>
  <si>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</si>
  <si>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</si>
  <si>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</si>
  <si>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</si>
  <si>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</si>
  <si>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</si>
  <si>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</si>
  <si>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</si>
  <si>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</si>
  <si>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</si>
  <si>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</si>
  <si>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</si>
  <si>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</si>
  <si>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</si>
  <si>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</si>
  <si>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</si>
  <si>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</si>
  <si>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</si>
  <si>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</si>
  <si>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</si>
  <si>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</si>
  <si>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</si>
  <si>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</si>
  <si>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</si>
  <si>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</si>
  <si>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</si>
  <si>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</si>
  <si>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</si>
  <si>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</si>
  <si>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</si>
  <si>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</si>
  <si>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</si>
  <si>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</si>
  <si>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</si>
  <si>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</si>
  <si>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</si>
  <si>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</si>
  <si>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</si>
  <si>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</si>
  <si>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</si>
  <si>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</si>
  <si>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</si>
  <si>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</si>
  <si>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</si>
  <si>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</si>
  <si>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</si>
  <si>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</si>
  <si>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</si>
  <si>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</si>
  <si>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</si>
  <si>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</si>
  <si>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</si>
  <si>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</si>
  <si>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</si>
  <si>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</si>
  <si>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</si>
  <si>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</si>
  <si>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</si>
  <si>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</si>
  <si>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</si>
  <si>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</si>
  <si>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</si>
  <si>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</si>
  <si>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</si>
  <si>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</si>
  <si>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</si>
  <si>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</si>
  <si>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</si>
  <si>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</si>
  <si>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</si>
  <si>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</si>
  <si>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</si>
  <si>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</si>
  <si>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</si>
  <si>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</si>
  <si>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</si>
  <si>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</si>
  <si>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</si>
  <si>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</si>
  <si>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</si>
  <si>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</si>
  <si>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</si>
  <si>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</si>
  <si>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</si>
  <si>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</si>
  <si>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</si>
  <si>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</si>
  <si>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</si>
  <si>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</si>
  <si>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</si>
  <si>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</si>
  <si>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</si>
  <si>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</si>
  <si>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</si>
  <si>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</si>
  <si>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</si>
  <si>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</si>
  <si>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</si>
  <si>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</si>
  <si>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</si>
  <si>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</si>
  <si>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</si>
  <si>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</si>
  <si>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</si>
  <si>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</si>
  <si>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</si>
  <si>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</si>
  <si>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</si>
  <si>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</si>
  <si>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</si>
  <si>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</si>
  <si>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</si>
  <si>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</si>
  <si>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</si>
  <si>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</si>
  <si>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</si>
  <si>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</si>
  <si>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</si>
  <si>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</si>
  <si>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</si>
  <si>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</si>
  <si>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</si>
  <si>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</si>
  <si>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</si>
  <si>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</si>
  <si>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</si>
  <si>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</si>
  <si>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</si>
  <si>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</si>
  <si>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</si>
  <si>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</si>
  <si>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</si>
  <si>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</si>
  <si>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</si>
  <si>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</si>
  <si>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</si>
  <si>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</si>
  <si>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</si>
  <si>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</si>
  <si>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</si>
  <si>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</si>
  <si>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</si>
  <si>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</si>
  <si>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</si>
  <si>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</si>
  <si>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</si>
  <si>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</si>
  <si>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</si>
  <si>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</si>
  <si>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</si>
  <si>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</si>
  <si>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</si>
  <si>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</si>
  <si>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</si>
  <si>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</si>
  <si>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</si>
  <si>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</si>
  <si>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</si>
  <si>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</si>
  <si>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</si>
  <si>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</si>
  <si>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</si>
  <si>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</si>
  <si>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</si>
  <si>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</si>
  <si>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</si>
  <si>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</si>
  <si>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</si>
  <si>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</si>
  <si>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</si>
  <si>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</si>
  <si>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</si>
  <si>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</si>
  <si>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</si>
  <si>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</si>
  <si>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</si>
  <si>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</si>
  <si>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</si>
  <si>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</si>
  <si>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</si>
  <si>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</si>
  <si>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</si>
  <si>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</si>
  <si>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</si>
  <si>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</si>
  <si>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</si>
  <si>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</si>
  <si>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</si>
  <si>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</si>
  <si>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</si>
  <si>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</si>
  <si>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</si>
  <si>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</si>
  <si>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</si>
  <si>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</si>
  <si>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</si>
  <si>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</si>
  <si>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</si>
  <si>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</si>
  <si>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</si>
  <si>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</si>
  <si>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</si>
  <si>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</si>
  <si>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</si>
  <si>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</si>
  <si>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</si>
  <si>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</si>
  <si>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</si>
  <si>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</si>
  <si>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</si>
  <si>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</si>
  <si>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</si>
  <si>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</si>
  <si>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</si>
  <si>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</si>
  <si>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</si>
  <si>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</si>
  <si>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</si>
  <si>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</si>
  <si>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</si>
  <si>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</si>
  <si>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</si>
  <si>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</si>
  <si>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</si>
  <si>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</si>
  <si>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</si>
  <si>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</si>
  <si>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</si>
  <si>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</si>
  <si>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</si>
  <si>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</si>
  <si>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</si>
  <si>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</si>
  <si>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</si>
  <si>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</si>
  <si>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</si>
  <si>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</si>
  <si>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</si>
  <si>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</si>
  <si>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</si>
  <si>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</si>
  <si>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</si>
  <si>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</si>
  <si>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</si>
  <si>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</si>
  <si>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</si>
  <si>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</si>
  <si>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</si>
  <si>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</si>
  <si>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</si>
  <si>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</si>
  <si>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</si>
  <si>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</si>
  <si>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</si>
  <si>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</si>
  <si>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</si>
  <si>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</si>
  <si>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</si>
  <si>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</si>
  <si>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</si>
  <si>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</si>
  <si>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</si>
  <si>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</si>
  <si>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</si>
  <si>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</si>
  <si>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</si>
  <si>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</si>
  <si>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</si>
  <si>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</si>
  <si>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</si>
  <si>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</si>
  <si>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</si>
  <si>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</si>
  <si>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</si>
  <si>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</si>
  <si>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</si>
  <si>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</si>
  <si>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</si>
  <si>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</si>
  <si>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</si>
  <si>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</si>
  <si>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</si>
  <si>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</si>
  <si>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</si>
  <si>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</si>
  <si>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</si>
  <si>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</si>
  <si>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</si>
  <si>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</si>
  <si>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</si>
  <si>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</si>
  <si>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</si>
  <si>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</si>
  <si>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</si>
  <si>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</si>
  <si>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</si>
  <si>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</si>
  <si>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</si>
  <si>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</si>
  <si>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</si>
  <si>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</si>
  <si>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</si>
  <si>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</si>
  <si>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</si>
  <si>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</si>
  <si>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</si>
  <si>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</si>
  <si>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</si>
  <si>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</si>
  <si>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</si>
  <si>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</si>
  <si>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</si>
  <si>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</si>
  <si>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</si>
  <si>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</si>
  <si>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</si>
  <si>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</si>
  <si>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</si>
  <si>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</si>
  <si>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</si>
  <si>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</si>
  <si>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</si>
  <si>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</si>
  <si>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</si>
  <si>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</si>
  <si>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</si>
  <si>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</si>
  <si>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</si>
  <si>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</si>
  <si>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</si>
  <si>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</si>
  <si>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</si>
  <si>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</si>
  <si>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</si>
  <si>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</si>
  <si>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</si>
  <si>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</si>
  <si>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</si>
  <si>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</si>
  <si>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</si>
  <si>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</si>
  <si>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</si>
  <si>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</si>
  <si>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</si>
  <si>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</si>
  <si>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</si>
  <si>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</si>
  <si>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</si>
  <si>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</si>
  <si>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</si>
  <si>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</si>
  <si>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</si>
  <si>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</si>
  <si>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</si>
  <si>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</si>
  <si>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</si>
  <si>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</si>
  <si>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</si>
  <si>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</si>
  <si>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</si>
  <si>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</si>
  <si>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</si>
  <si>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</si>
  <si>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</si>
  <si>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</si>
  <si>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</si>
  <si>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</si>
  <si>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</si>
  <si>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</si>
  <si>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</si>
  <si>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</si>
  <si>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</si>
  <si>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</si>
  <si>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</si>
  <si>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</si>
  <si>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</si>
  <si>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</si>
  <si>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</si>
  <si>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</si>
  <si>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</si>
  <si>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</si>
  <si>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</si>
  <si>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</si>
  <si>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</si>
  <si>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</si>
  <si>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</si>
  <si>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</si>
  <si>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</si>
  <si>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</si>
  <si>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</si>
  <si>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</si>
  <si>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</si>
  <si>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</si>
  <si>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</si>
  <si>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</si>
  <si>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</si>
  <si>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</si>
  <si>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</si>
  <si>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</si>
  <si>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</si>
  <si>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</si>
  <si>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</si>
  <si>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</si>
  <si>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</si>
  <si>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</si>
  <si>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</si>
  <si>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</si>
  <si>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</si>
  <si>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</si>
  <si>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</si>
  <si>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</si>
  <si>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</si>
  <si>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</si>
  <si>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</si>
  <si>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</si>
  <si>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</si>
  <si>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</si>
  <si>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</si>
  <si>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</si>
  <si>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</si>
  <si>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</si>
  <si>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</si>
  <si>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</si>
  <si>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CASTELNAU DE MONTMIRAL</t>
  </si>
  <si>
    <t>LA VERE</t>
  </si>
  <si>
    <t>05120085</t>
  </si>
  <si>
    <t>18310006400033</t>
  </si>
  <si>
    <t>Agence de l'Eau Adour-Garonne</t>
  </si>
  <si>
    <t>34255833500077</t>
  </si>
  <si>
    <t>AQUASCOP BIOLOGIE site de Monptellier</t>
  </si>
  <si>
    <t>IBMR-20-M133</t>
  </si>
  <si>
    <t>AURELIA MARQUIS, ROMAIN VOLKMANN</t>
  </si>
  <si>
    <t>IBMR standard</t>
  </si>
  <si>
    <t>GAUCHE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</si>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</sst>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F105" sqref="F10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30">
      <c r="A10" s="10" t="s">
        <v>2059</v>
      </c>
      <c r="B10" s="46" t="s">
        <v>5287</v>
      </c>
      <c r="D10" s="10" t="s">
        <v>2279</v>
      </c>
      <c r="E10" s="51">
        <v>602968</v>
      </c>
      <c r="G10" s="113"/>
      <c r="H10" s="114"/>
    </row>
    <row r="11" spans="1:8" ht="15">
      <c r="A11" s="10" t="s">
        <v>2277</v>
      </c>
      <c r="B11" s="47">
        <v>44077</v>
      </c>
      <c r="D11" s="10" t="s">
        <v>2280</v>
      </c>
      <c r="E11" s="52">
        <v>6320022</v>
      </c>
      <c r="G11" s="113"/>
      <c r="H11" s="114"/>
    </row>
    <row r="12" spans="1:8" ht="15">
      <c r="A12" s="10" t="s">
        <v>2283</v>
      </c>
      <c r="B12" s="52" t="s">
        <v>5294</v>
      </c>
      <c r="D12" s="10" t="s">
        <v>2281</v>
      </c>
      <c r="E12" s="52">
        <v>602886</v>
      </c>
      <c r="G12" s="115"/>
      <c r="H12" s="116"/>
    </row>
    <row r="13" spans="1:5" ht="17.25" customHeight="1" thickBot="1">
      <c r="A13" s="2"/>
      <c r="B13" s="55"/>
      <c r="D13" s="10" t="s">
        <v>2282</v>
      </c>
      <c r="E13" s="52">
        <v>6319956</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602968</v>
      </c>
    </row>
    <row r="18" spans="1:3" ht="15">
      <c r="A18" s="123"/>
      <c r="B18" s="49" t="s">
        <v>2267</v>
      </c>
      <c r="C18" s="61">
        <f>E11</f>
        <v>6320022</v>
      </c>
    </row>
    <row r="19" spans="1:2" ht="15">
      <c r="A19" s="3" t="s">
        <v>2063</v>
      </c>
      <c r="B19" s="29">
        <v>160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11</v>
      </c>
      <c r="D35" s="28" t="s">
        <v>2284</v>
      </c>
      <c r="E35" s="32">
        <v>89</v>
      </c>
    </row>
    <row r="36" spans="1:5" s="7" customFormat="1" ht="15" customHeight="1">
      <c r="A36" s="5" t="s">
        <v>2113</v>
      </c>
      <c r="B36" s="30">
        <v>10</v>
      </c>
      <c r="C36" s="6"/>
      <c r="D36" s="8" t="s">
        <v>2112</v>
      </c>
      <c r="E36" s="30">
        <v>90</v>
      </c>
    </row>
    <row r="37" spans="1:5" s="7" customFormat="1" ht="15" customHeight="1">
      <c r="A37" s="5" t="s">
        <v>2111</v>
      </c>
      <c r="B37" s="30">
        <v>3</v>
      </c>
      <c r="C37" s="6"/>
      <c r="D37" s="8" t="s">
        <v>2110</v>
      </c>
      <c r="E37" s="30">
        <v>2.8</v>
      </c>
    </row>
    <row r="38" spans="1:5" s="7" customFormat="1" ht="15" customHeight="1">
      <c r="A38" s="5" t="s">
        <v>2115</v>
      </c>
      <c r="B38" s="30">
        <v>2.2</v>
      </c>
      <c r="C38" s="6"/>
      <c r="D38" s="8" t="s">
        <v>2115</v>
      </c>
      <c r="E38" s="30">
        <v>4.1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1</v>
      </c>
      <c r="C82" s="6"/>
      <c r="D82" s="10" t="s">
        <v>2076</v>
      </c>
      <c r="E82" s="9">
        <v>2</v>
      </c>
    </row>
    <row r="83" spans="1:5" s="15" customFormat="1" ht="15">
      <c r="A83" s="3" t="s">
        <v>2075</v>
      </c>
      <c r="B83" s="9">
        <v>2</v>
      </c>
      <c r="C83" s="6"/>
      <c r="D83" s="10" t="s">
        <v>2075</v>
      </c>
      <c r="E83" s="9">
        <v>2</v>
      </c>
    </row>
    <row r="84" spans="1:5" s="15" customFormat="1" ht="15">
      <c r="A84" s="3" t="s">
        <v>2074</v>
      </c>
      <c r="B84" s="9">
        <v>1</v>
      </c>
      <c r="C84" s="6"/>
      <c r="D84" s="10" t="s">
        <v>2074</v>
      </c>
      <c r="E84" s="9">
        <v>2</v>
      </c>
    </row>
    <row r="85" spans="1:5" s="15" customFormat="1" ht="15">
      <c r="A85" s="3" t="s">
        <v>2073</v>
      </c>
      <c r="B85" s="9">
        <v>5</v>
      </c>
      <c r="C85" s="6"/>
      <c r="D85" s="10" t="s">
        <v>2073</v>
      </c>
      <c r="E85" s="9">
        <v>4</v>
      </c>
    </row>
    <row r="86" spans="1:5" s="15" customFormat="1" ht="15">
      <c r="A86" s="3" t="s">
        <v>2072</v>
      </c>
      <c r="B86" s="9"/>
      <c r="C86" s="6"/>
      <c r="D86" s="10" t="s">
        <v>2072</v>
      </c>
      <c r="E86" s="9">
        <v>2</v>
      </c>
    </row>
    <row r="87" spans="1:5" s="15" customFormat="1" ht="15">
      <c r="A87" s="3" t="s">
        <v>2071</v>
      </c>
      <c r="B87" s="9"/>
      <c r="C87" s="6"/>
      <c r="D87" s="10" t="s">
        <v>2071</v>
      </c>
      <c r="E87" s="9">
        <v>3</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35"/>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35">
        <v>0.3</v>
      </c>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c r="E100" s="35">
        <v>0.02</v>
      </c>
      <c r="F100" s="35" t="s">
        <v>2290</v>
      </c>
      <c r="G100" s="79"/>
      <c r="H100" s="80"/>
    </row>
    <row r="101" spans="1:8" ht="15">
      <c r="A101" s="33" t="s">
        <v>1341</v>
      </c>
      <c r="B101" s="20" t="str">
        <f>IF(A101="NEWCOD",IF(ISBLANK(G101),"renseigner le champ 'Nouveau taxon'",G101),VLOOKUP(A101,'Ref Taxo'!A:B,2,FALSE))</f>
        <v>Pellia</v>
      </c>
      <c r="C101" s="21">
        <f>IF(A101="NEWCOD",IF(ISBLANK(H101),"NoCod",H101),VLOOKUP(A101,'Ref Taxo'!A:D,4,FALSE))</f>
        <v>1196</v>
      </c>
      <c r="D101" s="34"/>
      <c r="E101" s="35">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2</v>
      </c>
      <c r="E102" s="35">
        <v>3.6</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0.2</v>
      </c>
      <c r="E103" s="35">
        <v>0.2</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0.01</v>
      </c>
      <c r="E104" s="35">
        <v>0.02</v>
      </c>
      <c r="F104" s="35" t="s">
        <v>2290</v>
      </c>
      <c r="G104" s="79"/>
      <c r="H104" s="80"/>
    </row>
    <row r="105" spans="1:8" ht="15">
      <c r="A105" s="33" t="s">
        <v>703</v>
      </c>
      <c r="B105" s="20" t="str">
        <f>IF(A105="NEWCOD",IF(ISBLANK(G105),"renseigner le champ 'Nouveau taxon'",G105),VLOOKUP(A105,'Ref Taxo'!A:B,2,FALSE))</f>
        <v>Oxyrrhynchium speciosum</v>
      </c>
      <c r="C105" s="21">
        <f>IF(A105="NEWCOD",IF(ISBLANK(H105),"NoCod",H105),VLOOKUP(A105,'Ref Taxo'!A:D,4,FALSE))</f>
        <v>30099</v>
      </c>
      <c r="D105" s="34">
        <v>0.01</v>
      </c>
      <c r="E105" s="35"/>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c r="E106" s="35">
        <v>0.01</v>
      </c>
      <c r="F106" s="35" t="s">
        <v>2290</v>
      </c>
      <c r="G106" s="79"/>
      <c r="H106" s="80"/>
    </row>
    <row r="107" spans="1:8" ht="15">
      <c r="A107" s="33" t="s">
        <v>1098</v>
      </c>
      <c r="B107" s="20" t="str">
        <f>IF(A107="NEWCOD",IF(ISBLANK(G107),"renseigner le champ 'Nouveau taxon'",G107),VLOOKUP(A107,'Ref Taxo'!A:B,2,FALSE))</f>
        <v>Lysimachia vulgaris</v>
      </c>
      <c r="C107" s="21">
        <f>IF(A107="NEWCOD",IF(ISBLANK(H107),"NoCod",H107),VLOOKUP(A107,'Ref Taxo'!A:D,4,FALSE))</f>
        <v>1887</v>
      </c>
      <c r="D107" s="34"/>
      <c r="E107" s="35">
        <v>0.01</v>
      </c>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2021-03-11T16:11:20Z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