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20085" sheetId="2" r:id="rId2"/>
    <sheet name="Mises à jour" sheetId="3" r:id="rId3"/>
  </sheets>
  <definedNames/>
  <calcPr calcId="162913"/>
</workbook>
</file>

<file path=xl/sharedStrings.xml><?xml version="1.0" encoding="utf-8"?>
<sst xmlns="http://schemas.openxmlformats.org/spreadsheetml/2006/main" count="6474" uniqueCount="5303">
  <si>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</si>
  <si>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</si>
  <si>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</si>
  <si>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</si>
  <si>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</si>
  <si>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</si>
  <si>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</si>
  <si>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</si>
  <si>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</si>
  <si>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</si>
  <si>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</si>
  <si>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</si>
  <si>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</si>
  <si>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</si>
  <si>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</si>
  <si>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</si>
  <si>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</si>
  <si>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</si>
  <si>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</si>
  <si>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</si>
  <si>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</si>
  <si>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</si>
  <si>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</si>
  <si>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</si>
  <si>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</si>
  <si>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</si>
  <si>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</si>
  <si>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</si>
  <si>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</si>
  <si>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</si>
  <si>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</si>
  <si>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</si>
  <si>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</si>
  <si>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</si>
  <si>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</si>
  <si>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</si>
  <si>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</si>
  <si>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</si>
  <si>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</si>
  <si>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</si>
  <si>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</si>
  <si>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</si>
  <si>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</si>
  <si>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</si>
  <si>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</si>
  <si>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</si>
  <si>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</si>
  <si>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</si>
  <si>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</si>
  <si>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</si>
  <si>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</si>
  <si>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</si>
  <si>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</si>
  <si>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</si>
  <si>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</si>
  <si>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</si>
  <si>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</si>
  <si>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</si>
  <si>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</si>
  <si>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</si>
  <si>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</si>
  <si>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</si>
  <si>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</si>
  <si>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</si>
  <si>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</si>
  <si>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</si>
  <si>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</si>
  <si>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</si>
  <si>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</si>
  <si>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</si>
  <si>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</si>
  <si>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</si>
  <si>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</si>
  <si>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</si>
  <si>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</si>
  <si>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</si>
  <si>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</si>
  <si>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</si>
  <si>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</si>
  <si>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</si>
  <si>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</si>
  <si>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</si>
  <si>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</si>
  <si>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</si>
  <si>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</si>
  <si>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</si>
  <si>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</si>
  <si>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</si>
  <si>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</si>
  <si>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</si>
  <si>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</si>
  <si>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</si>
  <si>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</si>
  <si>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</si>
  <si>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</si>
  <si>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</si>
  <si>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</si>
  <si>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</si>
  <si>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</si>
  <si>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</si>
  <si>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</si>
  <si>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</si>
  <si>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</si>
  <si>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</si>
  <si>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</si>
  <si>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</si>
  <si>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</si>
  <si>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</si>
  <si>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</si>
  <si>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</si>
  <si>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</si>
  <si>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</si>
  <si>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</si>
  <si>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</si>
  <si>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</si>
  <si>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</si>
  <si>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</si>
  <si>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</si>
  <si>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</si>
  <si>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</si>
  <si>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</si>
  <si>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</si>
  <si>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</si>
  <si>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</si>
  <si>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</si>
  <si>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</si>
  <si>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</si>
  <si>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</si>
  <si>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</si>
  <si>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</si>
  <si>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</si>
  <si>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</si>
  <si>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</si>
  <si>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</si>
  <si>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</si>
  <si>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</si>
  <si>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</si>
  <si>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</si>
  <si>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</si>
  <si>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</si>
  <si>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</si>
  <si>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</si>
  <si>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</si>
  <si>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</si>
  <si>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</si>
  <si>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</si>
  <si>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</si>
  <si>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</si>
  <si>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</si>
  <si>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</si>
  <si>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</si>
  <si>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</si>
  <si>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</si>
  <si>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</si>
  <si>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</si>
  <si>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</si>
  <si>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</si>
  <si>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</si>
  <si>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</si>
  <si>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</si>
  <si>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</si>
  <si>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</si>
  <si>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</si>
  <si>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</si>
  <si>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</si>
  <si>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</si>
  <si>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</si>
  <si>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</si>
  <si>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</si>
  <si>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</si>
  <si>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</si>
  <si>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</si>
  <si>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</si>
  <si>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</si>
  <si>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</si>
  <si>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</si>
  <si>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</si>
  <si>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</si>
  <si>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</si>
  <si>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</si>
  <si>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</si>
  <si>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</si>
  <si>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</si>
  <si>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</si>
  <si>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</si>
  <si>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</si>
  <si>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</si>
  <si>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</si>
  <si>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</si>
  <si>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</si>
  <si>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</si>
  <si>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</si>
  <si>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</si>
  <si>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</si>
  <si>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</si>
  <si>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</si>
  <si>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</si>
  <si>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</si>
  <si>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</si>
  <si>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</si>
  <si>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</si>
  <si>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</si>
  <si>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</si>
  <si>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</si>
  <si>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</si>
  <si>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</si>
  <si>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</si>
  <si>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</si>
  <si>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</si>
  <si>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</si>
  <si>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</si>
  <si>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</si>
  <si>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</si>
  <si>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</si>
  <si>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</si>
  <si>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</si>
  <si>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</si>
  <si>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</si>
  <si>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</si>
  <si>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</si>
  <si>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</si>
  <si>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</si>
  <si>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</si>
  <si>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</si>
  <si>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</si>
  <si>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</si>
  <si>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</si>
  <si>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</si>
  <si>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</si>
  <si>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</si>
  <si>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</si>
  <si>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</si>
  <si>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</si>
  <si>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</si>
  <si>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</si>
  <si>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</si>
  <si>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</si>
  <si>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</si>
  <si>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</si>
  <si>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</si>
  <si>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</si>
  <si>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</si>
  <si>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</si>
  <si>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</si>
  <si>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</si>
  <si>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</si>
  <si>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</si>
  <si>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</si>
  <si>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</si>
  <si>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</si>
  <si>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</si>
  <si>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</si>
  <si>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</si>
  <si>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</si>
  <si>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</si>
  <si>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</si>
  <si>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</si>
  <si>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</si>
  <si>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</si>
  <si>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</si>
  <si>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</si>
  <si>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</si>
  <si>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</si>
  <si>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</si>
  <si>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</si>
  <si>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</si>
  <si>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</si>
  <si>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</si>
  <si>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</si>
  <si>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</si>
  <si>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</si>
  <si>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</si>
  <si>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</si>
  <si>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</si>
  <si>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</si>
  <si>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</si>
  <si>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</si>
  <si>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</si>
  <si>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</si>
  <si>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</si>
  <si>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</si>
  <si>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</si>
  <si>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</si>
  <si>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</si>
  <si>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</si>
  <si>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</si>
  <si>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</si>
  <si>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</si>
  <si>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</si>
  <si>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</si>
  <si>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</si>
  <si>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</si>
  <si>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</si>
  <si>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</si>
  <si>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</si>
  <si>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</si>
  <si>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</si>
  <si>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</si>
  <si>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</si>
  <si>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</si>
  <si>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</si>
  <si>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</si>
  <si>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</si>
  <si>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</si>
  <si>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</si>
  <si>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</si>
  <si>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</si>
  <si>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</si>
  <si>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</si>
  <si>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</si>
  <si>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</si>
  <si>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</si>
  <si>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</si>
  <si>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</si>
  <si>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</si>
  <si>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</si>
  <si>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</si>
  <si>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</si>
  <si>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</si>
  <si>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</si>
  <si>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</si>
  <si>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</si>
  <si>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</si>
  <si>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</si>
  <si>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</si>
  <si>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</si>
  <si>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</si>
  <si>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</si>
  <si>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</si>
  <si>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</si>
  <si>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</si>
  <si>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</si>
  <si>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</si>
  <si>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</si>
  <si>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</si>
  <si>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</si>
  <si>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</si>
  <si>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</si>
  <si>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</si>
  <si>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</si>
  <si>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</si>
  <si>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</si>
  <si>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</si>
  <si>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</si>
  <si>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</si>
  <si>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</si>
  <si>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</si>
  <si>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</si>
  <si>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</si>
  <si>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</si>
  <si>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</si>
  <si>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</si>
  <si>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</si>
  <si>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</si>
  <si>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</si>
  <si>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</si>
  <si>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</si>
  <si>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</si>
  <si>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</si>
  <si>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</si>
  <si>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</si>
  <si>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</si>
  <si>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</si>
  <si>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</si>
  <si>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</si>
  <si>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</si>
  <si>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</si>
  <si>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</si>
  <si>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</si>
  <si>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</si>
  <si>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</si>
  <si>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</si>
  <si>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</si>
  <si>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</si>
  <si>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</si>
  <si>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</si>
  <si>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</si>
  <si>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</si>
  <si>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</si>
  <si>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</si>
  <si>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</si>
  <si>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</si>
  <si>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</si>
  <si>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</si>
  <si>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</si>
  <si>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</si>
  <si>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</si>
  <si>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</si>
  <si>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</si>
  <si>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</si>
  <si>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</si>
  <si>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</si>
  <si>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</si>
  <si>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</si>
  <si>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</si>
  <si>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</si>
  <si>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</si>
  <si>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</si>
  <si>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</si>
  <si>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</si>
  <si>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</si>
  <si>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</si>
  <si>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</si>
  <si>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</si>
  <si>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</si>
  <si>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</si>
  <si>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</si>
  <si>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</si>
  <si>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</si>
  <si>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</si>
  <si>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</si>
  <si>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</si>
  <si>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</si>
  <si>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</si>
  <si>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</si>
  <si>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</si>
  <si>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</si>
  <si>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</si>
  <si>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</si>
  <si>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</si>
  <si>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</si>
  <si>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</si>
  <si>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</si>
  <si>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</si>
  <si>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</si>
  <si>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</si>
  <si>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</si>
  <si>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</si>
  <si>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</si>
  <si>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</si>
  <si>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</si>
  <si>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</si>
  <si>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</si>
  <si>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</si>
  <si>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</si>
  <si>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</si>
  <si>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</si>
  <si>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</si>
  <si>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</si>
  <si>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</si>
  <si>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</si>
  <si>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</si>
  <si>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</si>
  <si>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</si>
  <si>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</si>
  <si>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</si>
  <si>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</si>
  <si>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</si>
  <si>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</si>
  <si>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</si>
  <si>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</si>
  <si>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</si>
  <si>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</si>
  <si>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</si>
  <si>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</si>
  <si>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</si>
  <si>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</si>
  <si>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</si>
  <si>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</si>
  <si>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</si>
  <si>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</si>
  <si>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</si>
  <si>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</si>
  <si>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</si>
  <si>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</si>
  <si>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</si>
  <si>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</si>
  <si>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</si>
  <si>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</si>
  <si>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</si>
  <si>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</si>
  <si>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</si>
  <si>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</si>
  <si>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</si>
  <si>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</si>
  <si>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</si>
  <si>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</si>
  <si>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</si>
  <si>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</si>
  <si>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</si>
  <si>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</si>
  <si>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</si>
  <si>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</si>
  <si>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</si>
  <si>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</si>
  <si>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</si>
  <si>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</si>
  <si>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</si>
  <si>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</si>
  <si>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</si>
  <si>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</si>
  <si>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</si>
  <si>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</si>
  <si>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</si>
  <si>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</si>
  <si>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</si>
  <si>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</si>
  <si>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</si>
  <si>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</si>
  <si>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</si>
  <si>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</si>
  <si>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</si>
  <si>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</si>
  <si>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</si>
  <si>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</si>
  <si>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</si>
  <si>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</si>
  <si>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</si>
  <si>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</si>
  <si>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</si>
  <si>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</si>
  <si>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</si>
  <si>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</si>
  <si>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</si>
  <si>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</si>
  <si>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</si>
  <si>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</si>
  <si>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</si>
  <si>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</si>
  <si>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</si>
  <si>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</si>
  <si>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</si>
  <si>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</si>
  <si>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</si>
  <si>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</si>
  <si>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</si>
  <si>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</si>
  <si>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</si>
  <si>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</si>
  <si>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</si>
  <si>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</si>
  <si>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</si>
  <si>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</si>
  <si>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</si>
  <si>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</si>
  <si>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</si>
  <si>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</si>
  <si>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</si>
  <si>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</si>
  <si>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</si>
  <si>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</si>
  <si>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</si>
  <si>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</si>
  <si>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</si>
  <si>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</si>
  <si>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</si>
  <si>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</si>
  <si>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</si>
  <si>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</si>
  <si>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</si>
  <si>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</si>
  <si>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</si>
  <si>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</si>
  <si>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</si>
  <si>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</si>
  <si>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</si>
  <si>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</si>
  <si>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</si>
  <si>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</si>
  <si>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</si>
  <si>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</si>
  <si>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</si>
  <si>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</si>
  <si>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</si>
  <si>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</si>
  <si>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</si>
  <si>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</si>
  <si>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</si>
  <si>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</si>
  <si>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</si>
  <si>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</si>
  <si>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</si>
  <si>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</si>
  <si>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</si>
  <si>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</si>
  <si>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</si>
  <si>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</si>
  <si>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</si>
  <si>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</si>
  <si>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</si>
  <si>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</si>
  <si>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</si>
  <si>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</si>
  <si>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</si>
  <si>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</si>
  <si>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</si>
  <si>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</si>
  <si>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</si>
  <si>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</si>
  <si>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</si>
  <si>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</si>
  <si>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</si>
  <si>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</si>
  <si>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</si>
  <si>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</si>
  <si>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</si>
  <si>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</si>
  <si>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</si>
  <si>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</si>
  <si>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</si>
  <si>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</si>
  <si>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</si>
  <si>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</si>
  <si>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</si>
  <si>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</si>
  <si>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</si>
  <si>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</si>
  <si>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</si>
  <si>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</si>
  <si>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</si>
  <si>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</si>
  <si>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</si>
  <si>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</si>
  <si>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</si>
  <si>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</si>
  <si>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</si>
  <si>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</si>
  <si>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</si>
  <si>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</si>
  <si>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</si>
  <si>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</si>
  <si>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</si>
  <si>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</si>
  <si>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</si>
  <si>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</si>
  <si>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</si>
  <si>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</si>
  <si>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</si>
  <si>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</si>
  <si>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</si>
  <si>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</si>
  <si>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</si>
  <si>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</si>
  <si>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</si>
  <si>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</si>
  <si>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</si>
  <si>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</si>
  <si>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</si>
  <si>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</si>
  <si>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</si>
  <si>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</si>
  <si>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</si>
  <si>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</si>
  <si>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</si>
  <si>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</si>
  <si>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</si>
  <si>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</si>
  <si>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</si>
  <si>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</si>
  <si>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</si>
  <si>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</si>
  <si>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</si>
  <si>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</si>
  <si>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</si>
  <si>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</si>
  <si>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</si>
  <si>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</si>
  <si>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</si>
  <si>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</si>
  <si>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</si>
  <si>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</si>
  <si>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</si>
  <si>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</si>
  <si>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</si>
  <si>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</si>
  <si>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</si>
  <si>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</si>
  <si>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</si>
  <si>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</si>
  <si>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</si>
  <si>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</si>
  <si>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</si>
  <si>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</si>
  <si>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</si>
  <si>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</si>
  <si>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</si>
  <si>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</si>
  <si>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</si>
  <si>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</si>
  <si>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</si>
  <si>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</si>
  <si>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</si>
  <si>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</si>
  <si>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</si>
  <si>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</si>
  <si>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</si>
  <si>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</si>
  <si>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</si>
  <si>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</si>
  <si>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</si>
  <si>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</si>
  <si>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</si>
  <si>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</si>
  <si>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</si>
  <si>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</si>
  <si>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</si>
  <si>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</si>
  <si>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</si>
  <si>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</si>
  <si>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</si>
  <si>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</si>
  <si>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</si>
  <si>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</si>
  <si>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</si>
  <si>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</si>
  <si>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</si>
  <si>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</si>
  <si>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</si>
  <si>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</si>
  <si>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</si>
  <si>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</si>
  <si>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</si>
  <si>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</si>
  <si>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</si>
  <si>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</si>
  <si>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</si>
  <si>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</si>
  <si>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</si>
  <si>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</si>
  <si>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</si>
  <si>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</si>
  <si>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</si>
  <si>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</si>
  <si>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</si>
  <si>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</si>
  <si>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</si>
  <si>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</si>
  <si>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</si>
  <si>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</si>
  <si>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</si>
  <si>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</si>
  <si>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</si>
  <si>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</si>
  <si>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</si>
  <si>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</si>
  <si>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</si>
  <si>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</si>
  <si>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</si>
  <si>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</si>
  <si>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</si>
  <si>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</si>
  <si>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</si>
  <si>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</si>
  <si>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</si>
  <si>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</si>
  <si>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</si>
  <si>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</si>
  <si>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</si>
  <si>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</si>
  <si>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</si>
  <si>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</si>
  <si>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</si>
  <si>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</si>
  <si>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</si>
  <si>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</si>
  <si>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</si>
  <si>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</si>
  <si>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</si>
  <si>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</si>
  <si>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</si>
  <si>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</si>
  <si>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</si>
  <si>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</si>
  <si>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</si>
  <si>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</si>
  <si>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</si>
  <si>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</si>
  <si>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</si>
  <si>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</si>
  <si>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</si>
  <si>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</si>
  <si>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</si>
  <si>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</si>
  <si>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</si>
  <si>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</si>
  <si>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</si>
  <si>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</si>
  <si>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</si>
  <si>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</si>
  <si>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</si>
  <si>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</si>
  <si>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</si>
  <si>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</si>
  <si>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</si>
  <si>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</si>
  <si>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</si>
  <si>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</si>
  <si>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</si>
  <si>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</si>
  <si>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</si>
  <si>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</si>
  <si>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</si>
  <si>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</si>
  <si>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</si>
  <si>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</si>
  <si>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</si>
  <si>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</si>
  <si>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</si>
  <si>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</si>
  <si>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</si>
  <si>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</si>
  <si>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</si>
  <si>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</si>
  <si>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</si>
  <si>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</si>
  <si>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</si>
  <si>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</si>
  <si>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</si>
  <si>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</si>
  <si>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</si>
  <si>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</si>
  <si>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</si>
  <si>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</si>
  <si>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</si>
  <si>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</si>
  <si>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</si>
  <si>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</si>
  <si>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</si>
  <si>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</si>
  <si>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</si>
  <si>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</si>
  <si>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</si>
  <si>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</si>
  <si>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</si>
  <si>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</si>
  <si>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</si>
  <si>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</si>
  <si>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</si>
  <si>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</si>
  <si>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</si>
  <si>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</si>
  <si>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</si>
  <si>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</si>
  <si>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</si>
  <si>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</si>
  <si>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</si>
  <si>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</si>
  <si>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</si>
  <si>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</si>
  <si>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</si>
  <si>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</si>
  <si>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</si>
  <si>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</si>
  <si>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</si>
  <si>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</si>
  <si>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</si>
  <si>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</si>
  <si>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</si>
  <si>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</si>
  <si>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</si>
  <si>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</si>
  <si>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</si>
  <si>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</si>
  <si>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</si>
  <si>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</si>
  <si>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</si>
  <si>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</si>
  <si>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</si>
  <si>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</si>
  <si>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</si>
  <si>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</si>
  <si>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</si>
  <si>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</si>
  <si>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</si>
  <si>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</si>
  <si>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</si>
  <si>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</si>
  <si>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</si>
  <si>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</si>
  <si>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</si>
  <si>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</si>
  <si>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</si>
  <si>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</si>
  <si>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</si>
  <si>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</si>
  <si>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</si>
  <si>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</si>
  <si>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</si>
  <si>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</si>
  <si>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</si>
  <si>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</si>
  <si>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</si>
  <si>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</si>
  <si>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</si>
  <si>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</si>
  <si>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</si>
  <si>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</si>
  <si>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</si>
  <si>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</si>
  <si>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</si>
  <si>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</si>
  <si>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</si>
  <si>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</si>
  <si>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</si>
  <si>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</si>
  <si>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</si>
  <si>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</si>
  <si>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</si>
  <si>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</si>
  <si>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</si>
  <si>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</si>
  <si>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</si>
  <si>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</si>
  <si>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</si>
  <si>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</si>
  <si>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</si>
  <si>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</si>
  <si>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</si>
  <si>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</si>
  <si>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</si>
  <si>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</si>
  <si>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</si>
  <si>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</si>
  <si>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</si>
  <si>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</si>
  <si>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</si>
  <si>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</si>
  <si>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</si>
  <si>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</si>
  <si>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</si>
  <si>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</si>
  <si>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</si>
  <si>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</si>
  <si>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</si>
  <si>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</si>
  <si>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</si>
  <si>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</si>
  <si>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</si>
  <si>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</si>
  <si>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</si>
  <si>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</si>
  <si>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</si>
  <si>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</si>
  <si>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</si>
  <si>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</si>
  <si>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</si>
  <si>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</si>
  <si>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</si>
  <si>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</si>
  <si>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</si>
  <si>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</si>
  <si>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</si>
  <si>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</si>
  <si>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</si>
  <si>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</si>
  <si>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</si>
  <si>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</si>
  <si>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</si>
  <si>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</si>
  <si>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</si>
  <si>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</si>
  <si>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</si>
  <si>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</si>
  <si>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</si>
  <si>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</si>
  <si>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</si>
  <si>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</si>
  <si>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</si>
  <si>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</si>
  <si>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</si>
  <si>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</si>
  <si>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</si>
  <si>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</si>
  <si>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</si>
  <si>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</si>
  <si>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</si>
  <si>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</si>
  <si>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</si>
  <si>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</si>
  <si>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</si>
  <si>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</si>
  <si>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</si>
  <si>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</si>
  <si>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</si>
  <si>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</si>
  <si>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</si>
  <si>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</si>
  <si>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</si>
  <si>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</si>
  <si>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</si>
  <si>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</si>
  <si>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</si>
  <si>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</si>
  <si>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</si>
  <si>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</si>
  <si>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</si>
  <si>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</si>
  <si>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</si>
  <si>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</si>
  <si>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</si>
  <si>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</si>
  <si>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</si>
  <si>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</si>
  <si>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</si>
  <si>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</si>
  <si>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</si>
  <si>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</si>
  <si>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</si>
  <si>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</si>
  <si>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</si>
  <si>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</si>
  <si>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</si>
  <si>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</si>
  <si>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</si>
  <si>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</si>
  <si>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</si>
  <si>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</si>
  <si>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</si>
  <si>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</si>
  <si>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</si>
  <si>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</si>
  <si>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</si>
  <si>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</si>
  <si>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</si>
  <si>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</si>
  <si>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</si>
  <si>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</si>
  <si>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</si>
  <si>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</si>
  <si>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</si>
  <si>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</si>
  <si>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</si>
  <si>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</si>
  <si>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</si>
  <si>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</si>
  <si>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</si>
  <si>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</si>
  <si>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</si>
  <si>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</si>
  <si>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</si>
  <si>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</si>
  <si>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</si>
  <si>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</si>
  <si>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</si>
  <si>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</si>
  <si>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</si>
  <si>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</si>
  <si>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</si>
  <si>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</si>
  <si>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</si>
  <si>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</si>
  <si>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</si>
  <si>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</si>
  <si>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</si>
  <si>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</si>
  <si>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</si>
  <si>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</si>
  <si>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</si>
  <si>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</si>
  <si>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</si>
  <si>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</si>
  <si>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</si>
  <si>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</si>
  <si>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</si>
  <si>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</si>
  <si>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</si>
  <si>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</si>
  <si>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</si>
  <si>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</si>
  <si>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</si>
  <si>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</si>
  <si>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</si>
  <si>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</si>
  <si>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</si>
  <si>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</si>
  <si>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</si>
  <si>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</si>
  <si>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</si>
  <si>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</si>
  <si>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</si>
  <si>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</si>
  <si>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</si>
  <si>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</si>
  <si>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</si>
  <si>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</si>
  <si>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</si>
  <si>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</si>
  <si>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</si>
  <si>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</si>
  <si>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</si>
  <si>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</si>
  <si>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</si>
  <si>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</si>
  <si>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</si>
  <si>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</si>
  <si>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</si>
  <si>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</si>
  <si>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</si>
  <si>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</si>
  <si>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</si>
  <si>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</si>
  <si>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</si>
  <si>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</si>
  <si>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</si>
  <si>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</si>
  <si>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</si>
  <si>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</si>
  <si>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</si>
  <si>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</si>
  <si>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</si>
  <si>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</si>
  <si>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</si>
  <si>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</si>
  <si>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</si>
  <si>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</si>
  <si>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</si>
  <si>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</si>
  <si>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</si>
  <si>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</si>
  <si>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</si>
  <si>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</si>
  <si>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</si>
  <si>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</si>
  <si>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</si>
  <si>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</si>
  <si>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</si>
  <si>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</si>
  <si>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</si>
  <si>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</si>
  <si>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</si>
  <si>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</si>
  <si>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</si>
  <si>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</si>
  <si>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</si>
  <si>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</si>
  <si>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</si>
  <si>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</si>
  <si>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</si>
  <si>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</si>
  <si>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</si>
  <si>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</si>
  <si>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</si>
  <si>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</si>
  <si>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</si>
  <si>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</si>
  <si>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</si>
  <si>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</si>
  <si>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</si>
  <si>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</si>
  <si>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</si>
  <si>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</si>
  <si>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</si>
  <si>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</si>
  <si>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</si>
  <si>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</si>
  <si>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</si>
  <si>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</si>
  <si>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</si>
  <si>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</si>
  <si>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</si>
  <si>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</si>
  <si>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</si>
  <si>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</si>
  <si>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</si>
  <si>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</si>
  <si>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</si>
  <si>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</si>
  <si>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</si>
  <si>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</si>
  <si>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</si>
  <si>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</si>
  <si>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</si>
  <si>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</si>
  <si>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</si>
  <si>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</si>
  <si>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</si>
  <si>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</si>
  <si>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</si>
  <si>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</si>
  <si>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</si>
  <si>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</si>
  <si>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</si>
  <si>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</si>
  <si>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</si>
  <si>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</si>
  <si>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</si>
  <si>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</si>
  <si>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</si>
  <si>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</si>
  <si>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</si>
  <si>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</si>
  <si>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</si>
  <si>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</si>
  <si>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</si>
  <si>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</si>
  <si>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</si>
  <si>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</si>
  <si>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</si>
  <si>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</si>
  <si>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</si>
  <si>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</si>
  <si>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</si>
  <si>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</si>
  <si>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</si>
  <si>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</si>
  <si>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</si>
  <si>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</si>
  <si>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</si>
  <si>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</si>
  <si>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</si>
  <si>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</si>
  <si>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</si>
  <si>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</si>
  <si>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</si>
  <si>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</si>
  <si>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</si>
  <si>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</si>
  <si>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</si>
  <si>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</si>
  <si>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</si>
  <si>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</si>
  <si>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</si>
  <si>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</si>
  <si>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</si>
  <si>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</si>
  <si>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</si>
  <si>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</si>
  <si>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</si>
  <si>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</si>
  <si>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</si>
  <si>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</si>
  <si>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</si>
  <si>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</si>
  <si>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</si>
  <si>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</si>
  <si>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</si>
  <si>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</si>
  <si>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</si>
  <si>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</si>
  <si>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</si>
  <si>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</si>
  <si>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</si>
  <si>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</si>
  <si>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</si>
  <si>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</si>
  <si>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</si>
  <si>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</si>
  <si>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</si>
  <si>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</si>
  <si>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</si>
  <si>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</si>
  <si>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</si>
  <si>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</si>
  <si>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</si>
  <si>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</si>
  <si>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</si>
  <si>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</si>
  <si>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</si>
  <si>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</si>
  <si>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</si>
  <si>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</si>
  <si>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</si>
  <si>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</si>
  <si>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</si>
  <si>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</si>
  <si>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</si>
  <si>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</si>
  <si>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</si>
  <si>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</si>
  <si>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</si>
  <si>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</si>
  <si>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</si>
  <si>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</si>
  <si>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</si>
  <si>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</si>
  <si>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</si>
  <si>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</si>
  <si>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</si>
  <si>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</si>
  <si>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</si>
  <si>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</si>
  <si>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</si>
  <si>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</si>
  <si>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</si>
  <si>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</si>
  <si>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</si>
  <si>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</si>
  <si>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</si>
  <si>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</si>
  <si>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</si>
  <si>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</si>
  <si>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</si>
  <si>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</si>
  <si>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</si>
  <si>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</si>
  <si>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</si>
  <si>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</si>
  <si>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</si>
  <si>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</si>
  <si>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</si>
  <si>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</si>
  <si>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</si>
  <si>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</si>
  <si>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</si>
  <si>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</si>
  <si>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</si>
  <si>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</si>
  <si>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</si>
  <si>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</si>
  <si>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</si>
  <si>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</si>
  <si>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</si>
  <si>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</si>
  <si>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</si>
  <si>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</si>
  <si>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</si>
  <si>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</si>
  <si>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</si>
  <si>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</si>
  <si>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</si>
  <si>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</si>
  <si>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</si>
  <si>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</si>
  <si>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</si>
  <si>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</si>
  <si>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</si>
  <si>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</si>
  <si>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</si>
  <si>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</si>
  <si>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</si>
  <si>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</si>
  <si>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</si>
  <si>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</si>
  <si>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</si>
  <si>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</si>
  <si>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</si>
  <si>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</si>
  <si>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</si>
  <si>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</si>
  <si>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</si>
  <si>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</si>
  <si>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</si>
  <si>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</si>
  <si>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</si>
  <si>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</si>
  <si>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</si>
  <si>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</si>
  <si>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</si>
  <si>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</si>
  <si>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</si>
  <si>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</si>
  <si>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</si>
  <si>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</si>
  <si>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</si>
  <si>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</si>
  <si>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</si>
  <si>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</si>
  <si>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</si>
  <si>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</si>
  <si>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</si>
  <si>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</si>
  <si>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</si>
  <si>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</si>
  <si>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</si>
  <si>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</si>
  <si>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</si>
  <si>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</si>
  <si>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</si>
  <si>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</si>
  <si>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</si>
  <si>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</si>
  <si>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</si>
  <si>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</si>
  <si>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</si>
  <si>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</si>
  <si>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</si>
  <si>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</si>
  <si>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</si>
  <si>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</si>
  <si>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</si>
  <si>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</si>
  <si>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</si>
  <si>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</si>
  <si>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</si>
  <si>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</si>
  <si>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</si>
  <si>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</si>
  <si>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</si>
  <si>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</si>
  <si>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</si>
  <si>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</si>
  <si>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</si>
  <si>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</si>
  <si>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</si>
  <si>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</si>
  <si>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</si>
  <si>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</si>
  <si>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</si>
  <si>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</si>
  <si>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</si>
  <si>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</si>
  <si>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</si>
  <si>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</si>
  <si>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</si>
  <si>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</si>
  <si>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</si>
  <si>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</si>
  <si>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</si>
  <si>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</si>
  <si>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</si>
  <si>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</si>
  <si>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</si>
  <si>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</si>
  <si>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</si>
  <si>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</si>
  <si>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</si>
  <si>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</si>
  <si>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</si>
  <si>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</si>
  <si>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</si>
  <si>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</si>
  <si>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</si>
  <si>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</si>
  <si>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</si>
  <si>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</si>
  <si>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</si>
  <si>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</si>
  <si>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</si>
  <si>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</si>
  <si>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</si>
  <si>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</si>
  <si>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</si>
  <si>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</si>
  <si>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</si>
  <si>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</si>
  <si>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</si>
  <si>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</si>
  <si>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</si>
  <si>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</si>
  <si>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</si>
  <si>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</si>
  <si>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</si>
  <si>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</si>
  <si>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</si>
  <si>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</si>
  <si>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</si>
  <si>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</si>
  <si>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</si>
  <si>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</si>
  <si>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</si>
  <si>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</si>
  <si>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</si>
  <si>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</si>
  <si>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</si>
  <si>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</si>
  <si>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</si>
  <si>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</si>
  <si>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</si>
  <si>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</si>
  <si>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</si>
  <si>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</si>
  <si>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</si>
  <si>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</si>
  <si>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</si>
  <si>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</si>
  <si>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</si>
  <si>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</si>
  <si>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</si>
  <si>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</si>
  <si>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</si>
  <si>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</si>
  <si>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</si>
  <si>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</si>
  <si>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</si>
  <si>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</si>
  <si>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</si>
  <si>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</si>
  <si>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</si>
  <si>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</si>
  <si>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</si>
  <si>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</si>
  <si>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</si>
  <si>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</si>
  <si>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</si>
  <si>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</si>
  <si>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</si>
  <si>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</si>
  <si>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</si>
  <si>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</si>
  <si>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</si>
  <si>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</si>
  <si>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</si>
  <si>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</si>
  <si>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</si>
  <si>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</si>
  <si>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</si>
  <si>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</si>
  <si>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</si>
  <si>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</si>
  <si>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</si>
  <si>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</si>
  <si>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</si>
  <si>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</si>
  <si>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</si>
  <si>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</si>
  <si>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</si>
  <si>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</si>
  <si>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</si>
  <si>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</si>
  <si>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</si>
  <si>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</si>
  <si>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</si>
  <si>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</si>
  <si>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</si>
  <si>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</si>
  <si>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</si>
  <si>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</si>
  <si>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</si>
  <si>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</si>
  <si>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</si>
  <si>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</si>
  <si>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</si>
  <si>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</si>
  <si>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</si>
  <si>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</si>
  <si>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</si>
  <si>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</si>
  <si>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</si>
  <si>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</si>
  <si>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</si>
  <si>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</si>
  <si>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</si>
  <si>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</si>
  <si>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</si>
  <si>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</si>
  <si>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</si>
  <si>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</si>
  <si>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</si>
  <si>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</si>
  <si>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</si>
  <si>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</si>
  <si>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</si>
  <si>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</si>
  <si>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</si>
  <si>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</si>
  <si>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</si>
  <si>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</si>
  <si>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</si>
  <si>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</si>
  <si>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</si>
  <si>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</si>
  <si>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</si>
  <si>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</si>
  <si>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</si>
  <si>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</si>
  <si>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</si>
  <si>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</si>
  <si>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</si>
  <si>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</si>
  <si>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</si>
  <si>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</si>
  <si>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</si>
  <si>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</si>
  <si>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</si>
  <si>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</si>
  <si>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</si>
  <si>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</si>
  <si>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</si>
  <si>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</si>
  <si>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</si>
  <si>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</si>
  <si>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</si>
  <si>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</si>
  <si>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</si>
  <si>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</si>
  <si>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</si>
  <si>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</si>
  <si>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</si>
  <si>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</si>
  <si>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</si>
  <si>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</si>
  <si>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</si>
  <si>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</si>
  <si>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</si>
  <si>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</si>
  <si>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</si>
  <si>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</si>
  <si>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</si>
  <si>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</si>
  <si>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</si>
  <si>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</si>
  <si>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</si>
  <si>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</si>
  <si>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</si>
  <si>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</si>
  <si>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</si>
  <si>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</si>
  <si>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</si>
  <si>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</si>
  <si>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</si>
  <si>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</si>
  <si>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</si>
  <si>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</si>
  <si>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</si>
  <si>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</si>
  <si>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</si>
  <si>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</si>
  <si>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</si>
  <si>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</si>
  <si>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</si>
  <si>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</si>
  <si>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</si>
  <si>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</si>
  <si>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</si>
  <si>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</si>
  <si>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</si>
  <si>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</si>
  <si>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</si>
  <si>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</si>
  <si>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</si>
  <si>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</si>
  <si>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</si>
  <si>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</si>
  <si>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</si>
  <si>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</si>
  <si>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</si>
  <si>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</si>
  <si>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</si>
  <si>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</si>
  <si>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</si>
  <si>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</si>
  <si>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</si>
  <si>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</si>
  <si>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</si>
  <si>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</si>
  <si>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</si>
  <si>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</si>
  <si>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</si>
  <si>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</si>
  <si>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</si>
  <si>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</si>
  <si>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</si>
  <si>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</si>
  <si>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</si>
  <si>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</si>
  <si>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</si>
  <si>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</si>
  <si>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</si>
  <si>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</si>
  <si>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</si>
  <si>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</si>
  <si>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</si>
  <si>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</si>
  <si>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</si>
  <si>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</si>
  <si>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</si>
  <si>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</si>
  <si>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</si>
  <si>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</si>
  <si>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</si>
  <si>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</si>
  <si>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</si>
  <si>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</si>
  <si>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</si>
  <si>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</si>
  <si>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</si>
  <si>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</si>
  <si>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</si>
  <si>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</si>
  <si>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</si>
  <si>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</si>
  <si>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</si>
  <si>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</si>
  <si>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</si>
  <si>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</si>
  <si>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</si>
  <si>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</si>
  <si>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</si>
  <si>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</si>
  <si>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</si>
  <si>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</si>
  <si>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</si>
  <si>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</si>
  <si>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</si>
  <si>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</si>
  <si>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</si>
  <si>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</si>
  <si>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</si>
  <si>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</si>
  <si>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</si>
  <si>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</si>
  <si>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</si>
  <si>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</si>
  <si>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</si>
  <si>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</si>
  <si>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</si>
  <si>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</si>
  <si>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</si>
  <si>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</si>
  <si>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</si>
  <si>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</si>
  <si>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</si>
  <si>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</si>
  <si>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</si>
  <si>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</si>
  <si>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</si>
  <si>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</si>
  <si>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</si>
  <si>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</si>
  <si>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</si>
  <si>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</si>
  <si>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</si>
  <si>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</si>
  <si>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</si>
  <si>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</si>
  <si>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</si>
  <si>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</si>
  <si>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</si>
  <si>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</si>
  <si>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</si>
  <si>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</si>
  <si>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</si>
  <si>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</si>
  <si>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</si>
  <si>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</si>
  <si>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</si>
  <si>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</si>
  <si>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</si>
  <si>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</si>
  <si>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</si>
  <si>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</si>
  <si>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</si>
  <si>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</si>
  <si>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</si>
  <si>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</si>
  <si>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</si>
  <si>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</si>
  <si>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</si>
  <si>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</si>
  <si>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</si>
  <si>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</si>
  <si>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</si>
  <si>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</si>
  <si>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</si>
  <si>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</si>
  <si>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</si>
  <si>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</si>
  <si>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</si>
  <si>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</si>
  <si>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</si>
  <si>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</si>
  <si>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</si>
  <si>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</si>
  <si>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</si>
  <si>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</si>
  <si>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</si>
  <si>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</si>
  <si>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</si>
  <si>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</si>
  <si>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</si>
  <si>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</si>
  <si>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</si>
  <si>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</si>
  <si>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</si>
  <si>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</si>
  <si>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</si>
  <si>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</si>
  <si>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</si>
  <si>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</si>
  <si>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</si>
  <si>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</si>
  <si>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</si>
  <si>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</si>
  <si>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</si>
  <si>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</si>
  <si>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</si>
  <si>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</si>
  <si>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</si>
  <si>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</si>
  <si>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</si>
  <si>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</si>
  <si>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</si>
  <si>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</si>
  <si>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</si>
  <si>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</si>
  <si>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</si>
  <si>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</si>
  <si>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</si>
  <si>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</si>
  <si>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</si>
  <si>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</si>
  <si>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</si>
  <si>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</si>
  <si>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</si>
  <si>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</si>
  <si>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</si>
  <si>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</si>
  <si>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</si>
  <si>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</si>
  <si>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</si>
  <si>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</si>
  <si>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</si>
  <si>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</si>
  <si>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</si>
  <si>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</si>
  <si>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</si>
  <si>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</si>
  <si>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</si>
  <si>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</si>
  <si>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</si>
  <si>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</si>
  <si>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</si>
  <si>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</si>
  <si>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</si>
  <si>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</si>
  <si>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</si>
  <si>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</si>
  <si>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</si>
  <si>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</si>
  <si>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</si>
  <si>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</si>
  <si>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</si>
  <si>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</si>
  <si>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</si>
  <si>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</si>
  <si>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</si>
  <si>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</si>
  <si>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</si>
  <si>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</si>
  <si>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</si>
  <si>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</si>
  <si>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</si>
  <si>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</si>
  <si>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</si>
  <si>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</si>
  <si>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</si>
  <si>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</si>
  <si>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</si>
  <si>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</si>
  <si>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</si>
  <si>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</si>
  <si>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</si>
  <si>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</si>
  <si>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</si>
  <si>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</si>
  <si>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</si>
  <si>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</si>
  <si>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</si>
  <si>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</si>
  <si>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</si>
  <si>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</si>
  <si>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</si>
  <si>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</si>
  <si>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</si>
  <si>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</si>
  <si>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</si>
  <si>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</si>
  <si>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</si>
  <si>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</si>
  <si>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</si>
  <si>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</si>
  <si>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</si>
  <si>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</si>
  <si>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</si>
  <si>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</si>
  <si>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</si>
  <si>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</si>
  <si>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</si>
  <si>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</si>
  <si>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</si>
  <si>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</si>
  <si>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</si>
  <si>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</si>
  <si>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</si>
  <si>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</si>
  <si>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</si>
  <si>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</si>
  <si>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</si>
  <si>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</si>
  <si>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</si>
  <si>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</si>
  <si>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</si>
  <si>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</si>
  <si>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</si>
  <si>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</si>
  <si>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</si>
  <si>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</si>
  <si>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</si>
  <si>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</si>
  <si>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</si>
  <si>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</si>
  <si>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</si>
  <si>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</si>
  <si>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</si>
  <si>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</si>
  <si>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</si>
  <si>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</si>
  <si>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</si>
  <si>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</si>
  <si>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</si>
  <si>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</si>
  <si>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</si>
  <si>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</si>
  <si>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</si>
  <si>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</si>
  <si>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</si>
  <si>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</si>
  <si>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</si>
  <si>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</si>
  <si>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</si>
  <si>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</si>
  <si>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</si>
  <si>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</si>
  <si>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</si>
  <si>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</si>
  <si>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</si>
  <si>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</si>
  <si>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</si>
  <si>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</si>
  <si>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</si>
  <si>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</si>
  <si>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</si>
  <si>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</si>
  <si>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</si>
  <si>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</si>
  <si>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</si>
  <si>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</si>
  <si>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</si>
  <si>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</si>
  <si>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</si>
  <si>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</si>
  <si>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</si>
  <si>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</si>
  <si>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</si>
  <si>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</si>
  <si>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</si>
  <si>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</si>
  <si>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</si>
  <si>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</si>
  <si>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</si>
  <si>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</si>
  <si>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</si>
  <si>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</si>
  <si>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</si>
  <si>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</si>
  <si>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</si>
  <si>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</si>
  <si>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</si>
  <si>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</si>
  <si>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</si>
  <si>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</si>
  <si>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</si>
  <si>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</si>
  <si>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</si>
  <si>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</si>
  <si>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</si>
  <si>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</si>
  <si>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</si>
  <si>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</si>
  <si>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</si>
  <si>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</si>
  <si>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</si>
  <si>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</si>
  <si>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</si>
  <si>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</si>
  <si>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</si>
  <si>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</si>
  <si>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</si>
  <si>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</si>
  <si>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</si>
  <si>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</si>
  <si>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</si>
  <si>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</si>
  <si>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</si>
  <si>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</si>
  <si>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</si>
  <si>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</si>
  <si>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</si>
  <si>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</si>
  <si>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</si>
  <si>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</si>
  <si>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</si>
  <si>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</si>
  <si>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</si>
  <si>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</si>
  <si>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</si>
  <si>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</si>
  <si>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</si>
  <si>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</si>
  <si>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</si>
  <si>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</si>
  <si>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</si>
  <si>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</si>
  <si>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</si>
  <si>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</si>
  <si>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</si>
  <si>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</si>
  <si>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</si>
  <si>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</si>
  <si>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</si>
  <si>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</si>
  <si>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</si>
  <si>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</si>
  <si>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</si>
  <si>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</si>
  <si>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</si>
  <si>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</si>
  <si>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</si>
  <si>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</si>
  <si>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</si>
  <si>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</si>
  <si>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</si>
  <si>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</si>
  <si>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</si>
  <si>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</si>
  <si>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</si>
  <si>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</si>
  <si>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</si>
  <si>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</si>
  <si>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</si>
  <si>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</si>
  <si>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</si>
  <si>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</si>
  <si>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</si>
  <si>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</si>
  <si>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</si>
  <si>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</si>
  <si>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</si>
  <si>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</si>
  <si>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</si>
  <si>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</si>
  <si>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</si>
  <si>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</si>
  <si>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</si>
  <si>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</si>
  <si>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</si>
  <si>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</si>
  <si>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</si>
  <si>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</si>
  <si>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</si>
  <si>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</si>
  <si>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</si>
  <si>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</si>
  <si>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</si>
  <si>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</si>
  <si>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</si>
  <si>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</si>
  <si>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</si>
  <si>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</si>
  <si>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</si>
  <si>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</si>
  <si>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</si>
  <si>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</si>
  <si>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</si>
  <si>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</si>
  <si>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</si>
  <si>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</si>
  <si>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</si>
  <si>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</si>
  <si>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</si>
  <si>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</si>
  <si>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</si>
  <si>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</si>
  <si>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</si>
  <si>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</si>
  <si>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</si>
  <si>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</si>
  <si>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</si>
  <si>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</si>
  <si>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</si>
  <si>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</si>
  <si>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</si>
  <si>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</si>
  <si>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</si>
  <si>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</si>
  <si>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</si>
  <si>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</si>
  <si>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</si>
  <si>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</si>
  <si>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</si>
  <si>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</si>
  <si>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</si>
  <si>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</si>
  <si>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</si>
  <si>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</si>
  <si>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</si>
  <si>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</si>
  <si>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</si>
  <si>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</si>
  <si>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</si>
  <si>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</si>
  <si>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</si>
  <si>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</si>
  <si>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</si>
  <si>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</si>
  <si>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</si>
  <si>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</si>
  <si>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</si>
  <si>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</si>
  <si>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</si>
  <si>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</si>
  <si>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</si>
  <si>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</si>
  <si>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</si>
  <si>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</si>
  <si>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</si>
  <si>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</si>
  <si>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</si>
  <si>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</si>
  <si>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</si>
  <si>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</si>
  <si>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</si>
  <si>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</si>
  <si>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</si>
  <si>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</si>
  <si>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</si>
  <si>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</si>
  <si>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</si>
  <si>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</si>
  <si>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</si>
  <si>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</si>
  <si>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</si>
  <si>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</si>
  <si>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</si>
  <si>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</si>
  <si>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</si>
  <si>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</si>
  <si>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</si>
  <si>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</si>
  <si>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</si>
  <si>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</si>
  <si>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</si>
  <si>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</si>
  <si>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</si>
  <si>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</si>
  <si>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</si>
  <si>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</si>
  <si>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</si>
  <si>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</si>
  <si>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</si>
  <si>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</si>
  <si>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</si>
  <si>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</si>
  <si>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</si>
  <si>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</si>
  <si>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</si>
  <si>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</si>
  <si>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</si>
  <si>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</si>
  <si>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</si>
  <si>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</si>
  <si>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</si>
  <si>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</si>
  <si>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</si>
  <si>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</si>
  <si>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</si>
  <si>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</si>
  <si>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</si>
  <si>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</si>
  <si>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</si>
  <si>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</si>
  <si>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</si>
  <si>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</si>
  <si>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</si>
  <si>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</si>
  <si>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</si>
  <si>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</si>
  <si>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</si>
  <si>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</si>
  <si>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</si>
  <si>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</si>
  <si>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</si>
  <si>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</si>
  <si>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</si>
  <si>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</si>
  <si>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</si>
  <si>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</si>
  <si>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</si>
  <si>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</si>
  <si>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</si>
  <si>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</si>
  <si>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</si>
  <si>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</si>
  <si>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</si>
  <si>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</si>
  <si>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</si>
  <si>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</si>
  <si>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</si>
  <si>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</si>
  <si>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</si>
  <si>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</si>
  <si>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</si>
  <si>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</si>
  <si>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</si>
  <si>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</si>
  <si>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</si>
  <si>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</si>
  <si>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</si>
  <si>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</si>
  <si>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</si>
  <si>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</si>
  <si>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</si>
  <si>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</si>
  <si>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</si>
  <si>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</si>
  <si>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</si>
  <si>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</si>
  <si>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</si>
  <si>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</si>
  <si>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</si>
  <si>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</si>
  <si>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</si>
  <si>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</si>
  <si>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</si>
  <si>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</si>
  <si>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</si>
  <si>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</si>
  <si>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</si>
  <si>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</si>
  <si>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</si>
  <si>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</si>
  <si>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</si>
  <si>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</si>
  <si>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</si>
  <si>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</si>
  <si>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</si>
  <si>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</si>
  <si>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</si>
  <si>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</si>
  <si>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</si>
  <si>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</si>
  <si>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</si>
  <si>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</si>
  <si>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</si>
  <si>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</si>
  <si>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</si>
  <si>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</si>
  <si>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</si>
  <si>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</si>
  <si>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</si>
  <si>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</si>
  <si>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</si>
  <si>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</si>
  <si>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</si>
  <si>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</si>
  <si>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</si>
  <si>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</si>
  <si>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</si>
  <si>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</si>
  <si>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</si>
  <si>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</si>
  <si>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</si>
  <si>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</si>
  <si>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</si>
  <si>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</si>
  <si>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</si>
  <si>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</si>
  <si>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</si>
  <si>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</si>
  <si>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</si>
  <si>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</si>
  <si>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</si>
  <si>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</si>
  <si>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</si>
  <si>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</si>
  <si>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</si>
  <si>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</si>
  <si>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</si>
  <si>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</si>
  <si>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</si>
  <si>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</si>
  <si>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</si>
  <si>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</si>
  <si>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</si>
  <si>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</si>
  <si>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</si>
  <si>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</si>
  <si>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</si>
  <si>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</si>
  <si>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</si>
  <si>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</si>
  <si>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</si>
  <si>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</si>
  <si>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</si>
  <si>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</si>
  <si>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</si>
  <si>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</si>
  <si>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</si>
  <si>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</si>
  <si>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</si>
  <si>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</si>
  <si>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</si>
  <si>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</si>
  <si>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</si>
  <si>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</si>
  <si>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</si>
  <si>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</si>
  <si>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</si>
  <si>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</si>
  <si>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</si>
  <si>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</si>
  <si>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</si>
  <si>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</si>
  <si>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</si>
  <si>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</si>
  <si>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</si>
  <si>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</si>
  <si>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</si>
  <si>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</si>
  <si>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</si>
  <si>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</si>
  <si>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</si>
  <si>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</si>
  <si>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</si>
  <si>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</si>
  <si>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</si>
  <si>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</si>
  <si>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</si>
  <si>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</si>
  <si>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</si>
  <si>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</si>
  <si>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</si>
  <si>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</si>
  <si>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</si>
  <si>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</si>
  <si>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</si>
  <si>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</si>
  <si>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</si>
  <si>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</si>
  <si>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</si>
  <si>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</si>
  <si>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</si>
  <si>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</si>
  <si>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</si>
  <si>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</si>
  <si>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</si>
  <si>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</si>
  <si>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</si>
  <si>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</si>
  <si>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</si>
  <si>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</si>
  <si>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</si>
  <si>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</si>
  <si>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</si>
  <si>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</si>
  <si>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</si>
  <si>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</si>
  <si>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</si>
  <si>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</si>
  <si>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</si>
  <si>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</si>
  <si>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</si>
  <si>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</si>
  <si>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</si>
  <si>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</si>
  <si>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</si>
  <si>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</si>
  <si>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</si>
  <si>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</si>
  <si>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</si>
  <si>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</si>
  <si>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</si>
  <si>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</si>
  <si>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</si>
  <si>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</si>
  <si>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</si>
  <si>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</si>
  <si>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</si>
  <si>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</si>
  <si>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</si>
  <si>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</si>
  <si>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</si>
  <si>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</si>
  <si>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</si>
  <si>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</si>
  <si>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</si>
  <si>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</si>
  <si>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</si>
  <si>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</si>
  <si>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</si>
  <si>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</si>
  <si>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</si>
  <si>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</si>
  <si>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</si>
  <si>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</si>
  <si>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</si>
  <si>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</si>
  <si>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</si>
  <si>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</si>
  <si>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</si>
  <si>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</si>
  <si>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</si>
  <si>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</si>
  <si>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</si>
  <si>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</si>
  <si>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</si>
  <si>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</si>
  <si>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</si>
  <si>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</si>
  <si>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</si>
  <si>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</si>
  <si>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</si>
  <si>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</si>
  <si>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</si>
  <si>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</si>
  <si>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</si>
  <si>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</si>
  <si>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</si>
  <si>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</si>
  <si>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</si>
  <si>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</si>
  <si>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</si>
  <si>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</si>
  <si>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</si>
  <si>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</si>
  <si>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</si>
  <si>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</si>
  <si>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</si>
  <si>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</si>
  <si>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</si>
  <si>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</si>
  <si>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</si>
  <si>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</si>
  <si>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</si>
  <si>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</si>
  <si>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</si>
  <si>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</si>
  <si>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</si>
  <si>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</si>
  <si>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</si>
  <si>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</si>
  <si>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</si>
  <si>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</si>
  <si>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</si>
  <si>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</si>
  <si>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</si>
  <si>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</si>
  <si>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</si>
  <si>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</si>
  <si>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</si>
  <si>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</si>
  <si>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</si>
  <si>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</si>
  <si>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</si>
  <si>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</si>
  <si>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</si>
  <si>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</si>
  <si>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</si>
  <si>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</si>
  <si>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</si>
  <si>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</si>
  <si>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</si>
  <si>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</si>
  <si>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</si>
  <si>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</si>
  <si>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</si>
  <si>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</si>
  <si>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</si>
  <si>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</si>
  <si>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</si>
  <si>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</si>
  <si>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</si>
  <si>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</si>
  <si>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</si>
  <si>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</si>
  <si>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</si>
  <si>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</si>
  <si>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</si>
  <si>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</si>
  <si>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</si>
  <si>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</si>
  <si>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</si>
  <si>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</si>
  <si>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</si>
  <si>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</si>
  <si>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</si>
  <si>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</si>
  <si>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</si>
  <si>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</si>
  <si>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</si>
  <si>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</si>
  <si>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</si>
  <si>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</si>
  <si>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</si>
  <si>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</si>
  <si>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</si>
  <si>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</si>
  <si>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</si>
  <si>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</si>
  <si>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</si>
  <si>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</si>
  <si>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</si>
  <si>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</si>
  <si>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</si>
  <si>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</si>
  <si>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</si>
  <si>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</si>
  <si>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</si>
  <si>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</si>
  <si>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</si>
  <si>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</si>
  <si>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</si>
  <si>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</si>
  <si>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</si>
  <si>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</si>
  <si>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</si>
  <si>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</si>
  <si>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</si>
  <si>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</si>
  <si>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</si>
  <si>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</si>
  <si>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</si>
  <si>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</si>
  <si>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</si>
  <si>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</si>
  <si>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</si>
  <si>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</si>
  <si>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</si>
  <si>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</si>
  <si>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</si>
  <si>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</si>
  <si>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</si>
  <si>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</si>
  <si>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</si>
  <si>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</si>
  <si>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</si>
  <si>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</si>
  <si>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</si>
  <si>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</si>
  <si>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</si>
  <si>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</si>
  <si>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</si>
  <si>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</si>
  <si>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</si>
  <si>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</si>
  <si>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</si>
  <si>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</si>
  <si>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</si>
  <si>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</si>
  <si>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</si>
  <si>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</si>
  <si>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</si>
  <si>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</si>
  <si>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</si>
  <si>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</si>
  <si>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</si>
  <si>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</si>
  <si>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</si>
  <si>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</si>
  <si>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</si>
  <si>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</si>
  <si>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</si>
  <si>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</si>
  <si>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</si>
  <si>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</si>
  <si>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</si>
  <si>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</si>
  <si>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</si>
  <si>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</si>
  <si>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</si>
  <si>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</si>
  <si>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</si>
  <si>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</si>
  <si>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</si>
  <si>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</si>
  <si>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</si>
  <si>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</si>
  <si>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</si>
  <si>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</si>
  <si>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</si>
  <si>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</si>
  <si>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</si>
  <si>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</si>
  <si>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</si>
  <si>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</si>
  <si>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</si>
  <si>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</si>
  <si>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</si>
  <si>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</si>
  <si>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</si>
  <si>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</si>
  <si>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</si>
  <si>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</si>
  <si>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</si>
  <si>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</si>
  <si>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</si>
  <si>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</si>
  <si>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</si>
  <si>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</si>
  <si>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</si>
  <si>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</si>
  <si>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</si>
  <si>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</si>
  <si>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</si>
  <si>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</si>
  <si>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</si>
  <si>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</si>
  <si>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</si>
  <si>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</si>
  <si>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</si>
  <si>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</si>
  <si>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</si>
  <si>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</si>
  <si>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</si>
  <si>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</si>
  <si>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</si>
  <si>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</si>
  <si>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</si>
  <si>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</si>
  <si>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</si>
  <si>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</si>
  <si>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</si>
  <si>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</si>
  <si>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</si>
  <si>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</si>
  <si>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</si>
  <si>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</si>
  <si>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</si>
  <si>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</si>
  <si>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</si>
  <si>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</si>
  <si>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</si>
  <si>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</si>
  <si>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</si>
  <si>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</si>
  <si>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</si>
  <si>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</si>
  <si>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</si>
  <si>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</si>
  <si>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</si>
  <si>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</si>
  <si>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</si>
  <si>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</si>
  <si>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</si>
  <si>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</si>
  <si>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</si>
  <si>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</si>
  <si>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</si>
  <si>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</si>
  <si>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</si>
  <si>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</si>
  <si>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</si>
  <si>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</si>
  <si>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</si>
  <si>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</si>
  <si>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</si>
  <si>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</si>
  <si>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</si>
  <si>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</si>
  <si>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</si>
  <si>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</si>
  <si>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</si>
  <si>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</si>
  <si>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</si>
  <si>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</si>
  <si>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</si>
  <si>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</si>
  <si>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</si>
  <si>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</si>
  <si>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</si>
  <si>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</si>
  <si>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</si>
  <si>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</si>
  <si>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</si>
  <si>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</si>
  <si>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</si>
  <si>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</si>
  <si>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</si>
  <si>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</si>
  <si>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</si>
  <si>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</si>
  <si>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</si>
  <si>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</si>
  <si>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</si>
  <si>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</si>
  <si>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</si>
  <si>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</si>
  <si>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</si>
  <si>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</si>
  <si>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</si>
  <si>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</si>
  <si>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</si>
  <si>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</si>
  <si>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</si>
  <si>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</si>
  <si>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</si>
  <si>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</si>
  <si>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</si>
  <si>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</si>
  <si>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</si>
  <si>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</si>
  <si>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</si>
  <si>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</si>
  <si>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</si>
  <si>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</si>
  <si>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</si>
  <si>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</si>
  <si>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</si>
  <si>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</si>
  <si>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</si>
  <si>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</si>
  <si>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</si>
  <si>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</si>
  <si>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</si>
  <si>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</si>
  <si>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</si>
  <si>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</si>
  <si>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</si>
  <si>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</si>
  <si>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</si>
  <si>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</si>
  <si>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</si>
  <si>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</si>
  <si>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</si>
  <si>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</si>
  <si>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</si>
  <si>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</si>
  <si>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</si>
  <si>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</si>
  <si>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</si>
  <si>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</si>
  <si>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</si>
  <si>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</si>
  <si>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</si>
  <si>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</si>
  <si>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</si>
  <si>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</si>
  <si>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</si>
  <si>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</si>
  <si>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</si>
  <si>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</si>
  <si>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</si>
  <si>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</si>
  <si>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</si>
  <si>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</si>
  <si>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</si>
  <si>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</si>
  <si>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</si>
  <si>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</si>
  <si>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</si>
  <si>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</si>
  <si>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</si>
  <si>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</si>
  <si>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</si>
  <si>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</si>
  <si>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</si>
  <si>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</si>
  <si>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</si>
  <si>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</si>
  <si>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</si>
  <si>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</si>
  <si>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</si>
  <si>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</si>
  <si>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</si>
  <si>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</si>
  <si>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</si>
  <si>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</si>
  <si>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</si>
  <si>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</si>
  <si>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</si>
  <si>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</si>
  <si>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</si>
  <si>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</si>
  <si>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</si>
  <si>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</si>
  <si>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</si>
  <si>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</si>
  <si>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</si>
  <si>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</si>
  <si>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</si>
  <si>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</si>
  <si>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</si>
  <si>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</si>
  <si>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</si>
  <si>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</si>
  <si>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</si>
  <si>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</si>
  <si>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</si>
  <si>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</si>
  <si>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</si>
  <si>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</si>
  <si>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</si>
  <si>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</si>
  <si>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</si>
  <si>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</si>
  <si>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</si>
  <si>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</si>
  <si>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</si>
  <si>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</si>
  <si>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</si>
  <si>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</si>
  <si>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</si>
  <si>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</si>
  <si>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</si>
  <si>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</si>
  <si>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</si>
  <si>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</si>
  <si>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</si>
  <si>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</si>
  <si>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</si>
  <si>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</si>
  <si>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</si>
  <si>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</si>
  <si>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</si>
  <si>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</si>
  <si>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</si>
  <si>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</si>
  <si>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</si>
  <si>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</si>
  <si>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</si>
  <si>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</si>
  <si>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</si>
  <si>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</si>
  <si>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</si>
  <si>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</si>
  <si>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</si>
  <si>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</si>
  <si>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</si>
  <si>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</si>
  <si>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</si>
  <si>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</si>
  <si>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</si>
  <si>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</si>
  <si>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</si>
  <si>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</si>
  <si>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</si>
  <si>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</si>
  <si>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</si>
  <si>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</si>
  <si>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</si>
  <si>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</si>
  <si>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</si>
  <si>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</si>
  <si>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</si>
  <si>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</si>
  <si>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</si>
  <si>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</si>
  <si>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</si>
  <si>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</si>
  <si>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</si>
  <si>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</si>
  <si>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</si>
  <si>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</si>
  <si>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</si>
  <si>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</si>
  <si>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</si>
  <si>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</si>
  <si>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</si>
  <si>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</si>
  <si>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</si>
  <si>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</si>
  <si>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</si>
  <si>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</si>
  <si>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</si>
  <si>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</si>
  <si>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</si>
  <si>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</si>
  <si>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</si>
  <si>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</si>
  <si>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</si>
  <si>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</si>
  <si>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</si>
  <si>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</si>
  <si>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</si>
  <si>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</si>
  <si>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</si>
  <si>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</si>
  <si>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</si>
  <si>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</si>
  <si>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</si>
  <si>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</si>
  <si>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</si>
  <si>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</si>
  <si>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</si>
  <si>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</si>
  <si>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</si>
  <si>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</si>
  <si>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</si>
  <si>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</si>
  <si>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</si>
  <si>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</si>
  <si>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</si>
  <si>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</si>
  <si>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</si>
  <si>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</si>
  <si>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</si>
  <si>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</si>
  <si>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</si>
  <si>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</si>
  <si>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</si>
  <si>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</si>
  <si>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</si>
  <si>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</si>
  <si>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</si>
  <si>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</si>
  <si>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</si>
  <si>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</si>
  <si>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</si>
  <si>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</si>
  <si>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</si>
  <si>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</si>
  <si>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</si>
  <si>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</si>
  <si>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</si>
  <si>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</si>
  <si>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</si>
  <si>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</si>
  <si>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</si>
  <si>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</si>
  <si>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</si>
  <si>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</si>
  <si>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</si>
  <si>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</si>
  <si>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</si>
  <si>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</si>
  <si>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</si>
  <si>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</si>
  <si>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</si>
  <si>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</si>
  <si>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</si>
  <si>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</si>
  <si>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</si>
  <si>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</si>
  <si>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</si>
  <si>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</si>
  <si>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</si>
  <si>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</si>
  <si>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</si>
  <si>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</si>
  <si>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</si>
  <si>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</si>
  <si>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</si>
  <si>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</si>
  <si>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</si>
  <si>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</si>
  <si>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</si>
  <si>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</si>
  <si>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</si>
  <si>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</si>
  <si>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</si>
  <si>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</si>
  <si>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</si>
  <si>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</si>
  <si>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</si>
  <si>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</si>
  <si>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</si>
  <si>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</si>
  <si>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</si>
  <si>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</si>
  <si>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</si>
  <si>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</si>
  <si>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</si>
  <si>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</si>
  <si>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</si>
  <si>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</si>
  <si>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</si>
  <si>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</si>
  <si>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</si>
  <si>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</si>
  <si>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</si>
  <si>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</si>
  <si>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</si>
  <si>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</si>
  <si>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</si>
  <si>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</si>
  <si>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</si>
  <si>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</si>
  <si>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</si>
  <si>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</si>
  <si>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</si>
  <si>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</si>
  <si>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</si>
  <si>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</si>
  <si>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</si>
  <si>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</si>
  <si>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</si>
  <si>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</si>
  <si>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</si>
  <si>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</si>
  <si>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</si>
  <si>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</si>
  <si>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</si>
  <si>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</si>
  <si>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</si>
  <si>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</si>
  <si>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</si>
  <si>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</si>
  <si>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</si>
  <si>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</si>
  <si>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</si>
  <si>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</si>
  <si>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</si>
  <si>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</si>
  <si>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</si>
  <si>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</si>
  <si>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</si>
  <si>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</si>
  <si>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</si>
  <si>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</si>
  <si>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</si>
  <si>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</si>
  <si>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</si>
  <si>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</si>
  <si>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</si>
  <si>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</si>
  <si>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</si>
  <si>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</si>
  <si>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</si>
  <si>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</si>
  <si>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</si>
  <si>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</si>
  <si>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</si>
  <si>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</si>
  <si>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</si>
  <si>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</si>
  <si>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</si>
  <si>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</si>
  <si>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</si>
  <si>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</si>
  <si>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</si>
  <si>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</si>
  <si>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</si>
  <si>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</si>
  <si>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</si>
  <si>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</si>
  <si>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</si>
  <si>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</si>
  <si>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</si>
  <si>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</si>
  <si>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</si>
  <si>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</si>
  <si>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</si>
  <si>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</si>
  <si>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</si>
  <si>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</si>
  <si>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</si>
  <si>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</si>
  <si>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</si>
  <si>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</si>
  <si>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</si>
  <si>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</si>
  <si>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</si>
  <si>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</si>
  <si>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</si>
  <si>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</si>
  <si>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</si>
  <si>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</si>
  <si>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</si>
  <si>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</si>
  <si>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</si>
  <si>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</si>
  <si>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</si>
  <si>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</si>
  <si>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</si>
  <si>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</si>
  <si>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</si>
  <si>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</si>
  <si>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</si>
  <si>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</si>
  <si>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</si>
  <si>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</si>
  <si>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</si>
  <si>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</si>
  <si>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</si>
  <si>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</si>
  <si>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</si>
  <si>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</si>
  <si>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</si>
  <si>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</si>
  <si>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</si>
  <si>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</si>
  <si>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</si>
  <si>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</si>
  <si>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</si>
  <si>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</si>
  <si>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</si>
  <si>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</si>
  <si>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</si>
  <si>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</si>
  <si>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</si>
  <si>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</si>
  <si>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</si>
  <si>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</si>
  <si>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</si>
  <si>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</si>
  <si>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</si>
  <si>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</si>
  <si>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</si>
  <si>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</si>
  <si>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</si>
  <si>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</si>
  <si>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</si>
  <si>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</si>
  <si>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</si>
  <si>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</si>
  <si>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</si>
  <si>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</si>
  <si>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</si>
  <si>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</si>
  <si>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</si>
  <si>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</si>
  <si>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</si>
  <si>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</si>
  <si>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</si>
  <si>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</si>
  <si>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</si>
  <si>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</si>
  <si>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</si>
  <si>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</si>
  <si>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</si>
  <si>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</si>
  <si>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</si>
  <si>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</si>
  <si>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</si>
  <si>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</si>
  <si>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</si>
  <si>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</si>
  <si>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</si>
  <si>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</si>
  <si>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</si>
  <si>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</si>
  <si>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</si>
  <si>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</si>
  <si>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</si>
  <si>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</si>
  <si>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</si>
  <si>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</si>
  <si>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</si>
  <si>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</si>
  <si>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</si>
  <si>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</si>
  <si>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</si>
  <si>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</si>
  <si>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</si>
  <si>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</si>
  <si>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</si>
  <si>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</si>
  <si>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</si>
  <si>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</si>
  <si>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</si>
  <si>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</si>
  <si>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</si>
  <si>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</si>
  <si>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</si>
  <si>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</si>
  <si>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</si>
  <si>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</si>
  <si>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</si>
  <si>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</si>
  <si>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</si>
  <si>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</si>
  <si>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</si>
  <si>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</si>
  <si>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</si>
  <si>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</si>
  <si>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</si>
  <si>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</si>
  <si>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</si>
  <si>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</si>
  <si>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</si>
  <si>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</si>
  <si>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</si>
  <si>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</si>
  <si>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</si>
  <si>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</si>
  <si>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</si>
  <si>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</si>
  <si>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</si>
  <si>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</si>
  <si>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</si>
  <si>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</si>
  <si>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</si>
  <si>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</si>
  <si>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</si>
  <si>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</si>
  <si>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</si>
  <si>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</si>
  <si>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</si>
  <si>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</si>
  <si>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</si>
  <si>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</si>
  <si>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</si>
  <si>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</si>
  <si>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</si>
  <si>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</si>
  <si>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</si>
  <si>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</si>
  <si>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</si>
  <si>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</si>
  <si>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</si>
  <si>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</si>
  <si>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</si>
  <si>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</si>
  <si>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</si>
  <si>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</si>
  <si>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</si>
  <si>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</si>
  <si>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</si>
  <si>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</si>
  <si>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</si>
  <si>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</si>
  <si>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</si>
  <si>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</si>
  <si>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</si>
  <si>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</si>
  <si>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</si>
  <si>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</si>
  <si>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</si>
  <si>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</si>
  <si>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</si>
  <si>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</si>
  <si>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</si>
  <si>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</si>
  <si>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</si>
  <si>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</si>
  <si>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</si>
  <si>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</si>
  <si>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</si>
  <si>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</si>
  <si>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</si>
  <si>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</si>
  <si>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</si>
  <si>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</si>
  <si>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</si>
  <si>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</si>
  <si>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</si>
  <si>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</si>
  <si>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</si>
  <si>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</si>
  <si>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</si>
  <si>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</si>
  <si>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</si>
  <si>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</si>
  <si>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</si>
  <si>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</si>
  <si>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</si>
  <si>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</si>
  <si>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</si>
  <si>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</si>
  <si>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</si>
  <si>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</si>
  <si>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</si>
  <si>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</si>
  <si>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</si>
  <si>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</si>
  <si>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</si>
  <si>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</si>
  <si>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</si>
  <si>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</si>
  <si>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</si>
  <si>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</si>
  <si>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</si>
  <si>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</si>
  <si>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</si>
  <si>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</si>
  <si>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</si>
  <si>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</si>
  <si>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</si>
  <si>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</si>
  <si>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</si>
  <si>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</si>
  <si>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</si>
  <si>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</si>
  <si>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</si>
  <si>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</si>
  <si>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</si>
  <si>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</si>
  <si>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</si>
  <si>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</si>
  <si>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</si>
  <si>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</si>
  <si>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</si>
  <si>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</si>
  <si>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</si>
  <si>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</si>
  <si>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</si>
  <si>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</si>
  <si>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</si>
  <si>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</si>
  <si>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</si>
  <si>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</si>
  <si>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</si>
  <si>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</si>
  <si>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</si>
  <si>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</si>
  <si>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</si>
  <si>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</si>
  <si>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</si>
  <si>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</si>
  <si>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</si>
  <si>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</si>
  <si>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</si>
  <si>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</si>
  <si>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</si>
  <si>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</si>
  <si>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</si>
  <si>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</si>
  <si>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</si>
  <si>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</si>
  <si>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</si>
  <si>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</si>
  <si>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</si>
  <si>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</si>
  <si>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</si>
  <si>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</si>
  <si>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</si>
  <si>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</si>
  <si>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</si>
  <si>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</si>
  <si>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</si>
  <si>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</si>
  <si>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</si>
  <si>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</si>
  <si>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</si>
  <si>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</si>
  <si>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</si>
  <si>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</si>
  <si>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</si>
  <si>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</si>
  <si>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</si>
  <si>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</si>
  <si>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</si>
  <si>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</si>
  <si>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</si>
  <si>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</si>
  <si>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</si>
  <si>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</si>
  <si>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</si>
  <si>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</si>
  <si>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</si>
  <si>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</si>
  <si>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</si>
  <si>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</si>
  <si>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</si>
  <si>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</si>
  <si>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</si>
  <si>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</si>
  <si>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</si>
  <si>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</si>
  <si>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</si>
  <si>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</si>
  <si>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</si>
  <si>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</si>
  <si>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</si>
  <si>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</si>
  <si>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</si>
  <si>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</si>
  <si>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</si>
  <si>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</si>
  <si>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</si>
  <si>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</si>
  <si>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</si>
  <si>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</si>
  <si>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</si>
  <si>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</si>
  <si>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</si>
  <si>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</si>
  <si>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</si>
  <si>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</si>
  <si>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</si>
  <si>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</si>
  <si>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</si>
  <si>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</si>
  <si>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</si>
  <si>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</si>
  <si>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</si>
  <si>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</si>
  <si>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</si>
  <si>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</si>
  <si>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</si>
  <si>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</si>
  <si>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</si>
  <si>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</si>
  <si>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</si>
  <si>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</si>
  <si>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</si>
  <si>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</si>
  <si>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</si>
  <si>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</si>
  <si>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</si>
  <si>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</si>
  <si>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</si>
  <si>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</si>
  <si>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</si>
  <si>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</si>
  <si>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</si>
  <si>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</si>
  <si>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</si>
  <si>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</si>
  <si>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</si>
  <si>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</si>
  <si>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</si>
  <si>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</si>
  <si>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</si>
  <si>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</si>
  <si>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</si>
  <si>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</si>
  <si>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</si>
  <si>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</si>
  <si>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</si>
  <si>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</si>
  <si>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</si>
  <si>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</si>
  <si>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</si>
  <si>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</si>
  <si>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</si>
  <si>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</si>
  <si>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</si>
  <si>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</si>
  <si>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</si>
  <si>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</si>
  <si>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</si>
  <si>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</si>
  <si>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</si>
  <si>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</si>
  <si>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</si>
  <si>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</si>
  <si>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</si>
  <si>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</si>
  <si>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</si>
  <si>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</si>
  <si>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</si>
  <si>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</si>
  <si>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</si>
  <si>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</si>
  <si>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</si>
  <si>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</si>
  <si>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</si>
  <si>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</si>
  <si>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</si>
  <si>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</si>
  <si>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</si>
  <si>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</si>
  <si>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</si>
  <si>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</si>
  <si>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</si>
  <si>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</si>
  <si>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</si>
  <si>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</si>
  <si>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</si>
  <si>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</si>
  <si>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</si>
  <si>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</si>
  <si>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</si>
  <si>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</si>
  <si>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</si>
  <si>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</si>
  <si>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</si>
  <si>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</si>
  <si>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</si>
  <si>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</si>
  <si>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</si>
  <si>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</si>
  <si>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</si>
  <si>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</si>
  <si>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</si>
  <si>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</si>
  <si>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</si>
  <si>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</si>
  <si>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</si>
  <si>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</si>
  <si>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</si>
  <si>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</si>
  <si>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</si>
  <si>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</si>
  <si>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</si>
  <si>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</si>
  <si>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</si>
  <si>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</si>
  <si>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</si>
  <si>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</si>
  <si>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</si>
  <si>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</si>
  <si>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</si>
  <si>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</si>
  <si>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</si>
  <si>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</si>
  <si>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</si>
  <si>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</si>
  <si>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</si>
  <si>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</si>
  <si>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</si>
  <si>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</si>
  <si>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</si>
  <si>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</si>
  <si>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</si>
  <si>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</si>
  <si>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</si>
  <si>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</si>
  <si>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</si>
  <si>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</si>
  <si>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</si>
  <si>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</si>
  <si>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</si>
  <si>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</si>
  <si>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</si>
  <si>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</si>
  <si>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</si>
  <si>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</si>
  <si>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</si>
  <si>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</si>
  <si>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</si>
  <si>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</si>
  <si>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</si>
  <si>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</si>
  <si>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</si>
  <si>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</si>
  <si>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</si>
  <si>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</si>
  <si>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</si>
  <si>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</si>
  <si>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</si>
  <si>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</si>
  <si>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</si>
  <si>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</si>
  <si>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</si>
  <si>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</si>
  <si>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</si>
  <si>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</si>
  <si>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</si>
  <si>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</si>
  <si>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</si>
  <si>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</si>
  <si>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</si>
  <si>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</si>
  <si>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</si>
  <si>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</si>
  <si>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</si>
  <si>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</si>
  <si>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</si>
  <si>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</si>
  <si>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</si>
  <si>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</si>
  <si>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</si>
  <si>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</si>
  <si>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</si>
  <si>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</si>
  <si>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</si>
  <si>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</si>
  <si>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</si>
  <si>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</si>
  <si>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</si>
  <si>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</si>
  <si>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</si>
  <si>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</si>
  <si>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</si>
  <si>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</si>
  <si>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</si>
  <si>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</si>
  <si>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</si>
  <si>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</si>
  <si>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</si>
  <si>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</si>
  <si>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</si>
  <si>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</si>
  <si>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</si>
  <si>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</si>
  <si>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</si>
  <si>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</si>
  <si>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</si>
  <si>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</si>
  <si>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</si>
  <si>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</si>
  <si>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</si>
  <si>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</si>
  <si>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</si>
  <si>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</si>
  <si>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</si>
  <si>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</si>
  <si>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</si>
  <si>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</si>
  <si>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</si>
  <si>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</si>
  <si>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</si>
  <si>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</si>
  <si>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</si>
  <si>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</si>
  <si>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</si>
  <si>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</si>
  <si>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</si>
  <si>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</si>
  <si>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</si>
  <si>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</si>
  <si>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</si>
  <si>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</si>
  <si>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</si>
  <si>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</si>
  <si>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</si>
  <si>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</si>
  <si>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</si>
  <si>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</si>
  <si>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</si>
  <si>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</si>
  <si>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</si>
  <si>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</si>
  <si>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</si>
  <si>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</si>
  <si>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</si>
  <si>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</si>
  <si>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</si>
  <si>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</si>
  <si>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</si>
  <si>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</si>
  <si>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</si>
  <si>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</si>
  <si>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</si>
  <si>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</si>
  <si>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</si>
  <si>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</si>
  <si>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</si>
  <si>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</si>
  <si>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</si>
  <si>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</si>
  <si>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</si>
  <si>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</si>
  <si>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</si>
  <si>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</si>
  <si>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</si>
  <si>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</si>
  <si>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</si>
  <si>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</si>
  <si>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</si>
  <si>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</si>
  <si>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</si>
  <si>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</si>
  <si>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</si>
  <si>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</si>
  <si>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</si>
  <si>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</si>
  <si>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</si>
  <si>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</si>
  <si>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</si>
  <si>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</si>
  <si>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</si>
  <si>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</si>
  <si>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</si>
  <si>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</si>
  <si>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</si>
  <si>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</si>
  <si>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</si>
  <si>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</si>
  <si>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</si>
  <si>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</si>
  <si>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</si>
  <si>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</si>
  <si>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</si>
  <si>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</si>
  <si>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</si>
  <si>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</si>
  <si>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</si>
  <si>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</si>
  <si>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</si>
  <si>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</si>
  <si>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</si>
  <si>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</si>
  <si>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</si>
  <si>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</si>
  <si>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</si>
  <si>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</si>
  <si>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</si>
  <si>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</si>
  <si>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</si>
  <si>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</si>
  <si>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</si>
  <si>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</si>
  <si>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</si>
  <si>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</si>
  <si>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</si>
  <si>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</si>
  <si>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</si>
  <si>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</si>
  <si>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</si>
  <si>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</si>
  <si>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</si>
  <si>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</si>
  <si>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</si>
  <si>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</si>
  <si>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</si>
  <si>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</si>
  <si>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</si>
  <si>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</si>
  <si>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</si>
  <si>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</si>
  <si>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</si>
  <si>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</si>
  <si>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</si>
  <si>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</si>
  <si>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</si>
  <si>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</si>
  <si>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</si>
  <si>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</si>
  <si>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</si>
  <si>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</si>
  <si>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</si>
  <si>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</si>
  <si>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</si>
  <si>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</si>
  <si>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</si>
  <si>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</si>
  <si>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</si>
  <si>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</si>
  <si>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</si>
  <si>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</si>
  <si>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</si>
  <si>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</si>
  <si>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</si>
  <si>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</si>
  <si>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</si>
  <si>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</si>
  <si>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</si>
  <si>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</si>
  <si>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</si>
  <si>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</si>
  <si>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</si>
  <si>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</si>
  <si>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</si>
  <si>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</si>
  <si>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</si>
  <si>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</si>
  <si>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</si>
  <si>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</si>
  <si>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</si>
  <si>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</si>
  <si>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</si>
  <si>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</si>
  <si>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</si>
  <si>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</si>
  <si>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</si>
  <si>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</si>
  <si>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</si>
  <si>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</si>
  <si>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</si>
  <si>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</si>
  <si>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</si>
  <si>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</si>
  <si>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</si>
  <si>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</si>
  <si>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</si>
  <si>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</si>
  <si>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</si>
  <si>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</si>
  <si>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</si>
  <si>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</si>
  <si>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</si>
  <si>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</si>
  <si>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</si>
  <si>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</si>
  <si>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</si>
  <si>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</si>
  <si>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</si>
  <si>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</si>
  <si>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</si>
  <si>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</si>
  <si>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</si>
  <si>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</si>
  <si>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</si>
  <si>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</si>
  <si>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</si>
  <si>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</si>
  <si>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</si>
  <si>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</si>
  <si>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</si>
  <si>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</si>
  <si>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</si>
  <si>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</si>
  <si>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</si>
  <si>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</si>
  <si>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</si>
  <si>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</si>
  <si>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</si>
  <si>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</si>
  <si>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</si>
  <si>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</si>
  <si>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</si>
  <si>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</si>
  <si>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</si>
  <si>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</si>
  <si>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</si>
  <si>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</si>
  <si>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</si>
  <si>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</si>
  <si>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</si>
  <si>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</si>
  <si>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</si>
  <si>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</si>
  <si>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</si>
  <si>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</si>
  <si>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</si>
  <si>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</si>
  <si>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</si>
  <si>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</si>
  <si>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</si>
  <si>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</si>
  <si>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</si>
  <si>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</si>
  <si>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</si>
  <si>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</si>
  <si>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</si>
  <si>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</si>
  <si>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</si>
  <si>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</si>
  <si>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</si>
  <si>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</si>
  <si>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</si>
  <si>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</si>
  <si>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</si>
  <si>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</si>
  <si>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</si>
  <si>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</si>
  <si>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</si>
  <si>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</si>
  <si>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</si>
  <si>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</si>
  <si>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</si>
  <si>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</si>
  <si>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</si>
  <si>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</si>
  <si>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</si>
  <si>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</si>
  <si>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</si>
  <si>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</si>
  <si>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</si>
  <si>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</si>
  <si>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</si>
  <si>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</si>
  <si>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</si>
  <si>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</si>
  <si>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</si>
  <si>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</si>
  <si>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</si>
  <si>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</si>
  <si>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</si>
  <si>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</si>
  <si>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</si>
  <si>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</si>
  <si>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</si>
  <si>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</si>
  <si>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</si>
  <si>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</si>
  <si>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</si>
  <si>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</si>
  <si>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</si>
  <si>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</si>
  <si>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</si>
  <si>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</si>
  <si>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</si>
  <si>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</si>
  <si>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</si>
  <si>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</si>
  <si>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</si>
  <si>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</si>
  <si>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</si>
  <si>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</si>
  <si>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</si>
  <si>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</si>
  <si>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</si>
  <si>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</si>
  <si>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</si>
  <si>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</si>
  <si>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</si>
  <si>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</si>
  <si>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</si>
  <si>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</si>
  <si>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</si>
  <si>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</si>
  <si>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</si>
  <si>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</si>
  <si>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</si>
  <si>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</si>
  <si>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</si>
  <si>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</si>
  <si>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</si>
  <si>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</si>
  <si>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</si>
  <si>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</si>
  <si>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</si>
  <si>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</si>
  <si>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</si>
  <si>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</si>
  <si>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</si>
  <si>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</si>
  <si>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</si>
  <si>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</si>
  <si>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</si>
  <si>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</si>
  <si>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</si>
  <si>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</si>
  <si>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</si>
  <si>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</si>
  <si>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</si>
  <si>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</si>
  <si>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</si>
  <si>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</si>
  <si>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</si>
  <si>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</si>
  <si>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</si>
  <si>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</si>
  <si>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</si>
  <si>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</si>
  <si>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</si>
  <si>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</si>
  <si>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</si>
  <si>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</si>
  <si>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</si>
  <si>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</si>
  <si>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</si>
  <si>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</si>
  <si>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</si>
  <si>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</si>
  <si>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</si>
  <si>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</si>
  <si>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</si>
  <si>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</si>
  <si>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</si>
  <si>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</si>
  <si>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</si>
  <si>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</si>
  <si>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</si>
  <si>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</si>
  <si>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</si>
  <si>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</si>
  <si>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</si>
  <si>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</si>
  <si>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</si>
  <si>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</si>
  <si>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</si>
  <si>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</si>
  <si>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</si>
  <si>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</si>
  <si>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</si>
  <si>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</si>
  <si>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</si>
  <si>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</si>
  <si>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</si>
  <si>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</si>
  <si>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</si>
  <si>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</si>
  <si>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</si>
  <si>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</si>
  <si>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</si>
  <si>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</si>
  <si>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</si>
  <si>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</si>
  <si>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</si>
  <si>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</si>
  <si>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</si>
  <si>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</si>
  <si>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</si>
  <si>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</si>
  <si>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</si>
  <si>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</si>
  <si>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</si>
  <si>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</si>
  <si>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</si>
  <si>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</si>
  <si>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</si>
  <si>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</si>
  <si>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</si>
  <si>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</si>
  <si>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</si>
  <si>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</si>
  <si>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</si>
  <si>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</si>
  <si>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</si>
  <si>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</si>
  <si>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</si>
  <si>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</si>
  <si>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</si>
  <si>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</si>
  <si>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</si>
  <si>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</si>
  <si>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</si>
  <si>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</si>
  <si>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</si>
  <si>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</si>
  <si>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</si>
  <si>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</si>
  <si>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</si>
  <si>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</si>
  <si>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</si>
  <si>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</si>
  <si>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</si>
  <si>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</si>
  <si>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</si>
  <si>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</si>
  <si>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</si>
  <si>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</si>
  <si>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</si>
  <si>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</si>
  <si>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</si>
  <si>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</si>
  <si>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</si>
  <si>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</si>
  <si>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</si>
  <si>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</si>
  <si>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</si>
  <si>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</si>
  <si>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</si>
  <si>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</si>
  <si>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</si>
  <si>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</si>
  <si>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</si>
  <si>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</si>
  <si>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</si>
  <si>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</si>
  <si>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</si>
  <si>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</si>
  <si>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</si>
  <si>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</si>
  <si>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</si>
  <si>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</si>
  <si>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</si>
  <si>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</si>
  <si>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</si>
  <si>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</si>
  <si>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</si>
  <si>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</si>
  <si>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</si>
  <si>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</si>
  <si>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</si>
  <si>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</si>
  <si>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</si>
  <si>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</si>
  <si>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</si>
  <si>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</si>
  <si>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</si>
  <si>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</si>
  <si>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</si>
  <si>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</si>
  <si>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</si>
  <si>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</si>
  <si>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</si>
  <si>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</si>
  <si>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</si>
  <si>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</si>
  <si>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</si>
  <si>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</si>
  <si>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</si>
  <si>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</si>
  <si>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</si>
  <si>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</si>
  <si>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</si>
  <si>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</si>
  <si>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</si>
  <si>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</si>
  <si>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</si>
  <si>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</si>
  <si>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</si>
  <si>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</si>
  <si>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</si>
  <si>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</si>
  <si>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</si>
  <si>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</si>
  <si>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</si>
  <si>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</si>
  <si>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</si>
  <si>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</si>
  <si>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</si>
  <si>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</si>
  <si>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</si>
  <si>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</si>
  <si>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</si>
  <si>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</si>
  <si>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</si>
  <si>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</si>
  <si>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</si>
  <si>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</si>
  <si>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</si>
  <si>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</si>
  <si>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</si>
  <si>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</si>
  <si>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</si>
  <si>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</si>
  <si>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</si>
  <si>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</si>
  <si>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</si>
  <si>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</si>
  <si>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</si>
  <si>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</si>
  <si>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</si>
  <si>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</si>
  <si>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</si>
  <si>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</si>
  <si>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</si>
  <si>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</si>
  <si>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</si>
  <si>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</si>
  <si>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</si>
  <si>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</si>
  <si>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</si>
  <si>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</si>
  <si>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</si>
  <si>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</si>
  <si>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</si>
  <si>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</si>
  <si>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</si>
  <si>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</si>
  <si>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</si>
  <si>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</si>
  <si>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</si>
  <si>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</si>
  <si>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</si>
  <si>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</si>
  <si>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</si>
  <si>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</si>
  <si>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</si>
  <si>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</si>
  <si>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</si>
  <si>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</si>
  <si>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</si>
  <si>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</si>
  <si>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</si>
  <si>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</si>
  <si>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</si>
  <si>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</si>
  <si>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</si>
  <si>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</si>
  <si>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</si>
  <si>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</si>
  <si>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</si>
  <si>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</si>
  <si>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</si>
  <si>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</si>
  <si>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</si>
  <si>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</si>
  <si>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</si>
  <si>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</si>
  <si>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</si>
  <si>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</si>
  <si>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</si>
  <si>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</si>
  <si>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</si>
  <si>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</si>
  <si>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</si>
  <si>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</si>
  <si>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</si>
  <si>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</si>
  <si>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</si>
  <si>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</si>
  <si>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</si>
  <si>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</si>
  <si>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</si>
  <si>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</si>
  <si>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</si>
  <si>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</si>
  <si>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</si>
  <si>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</si>
  <si>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</si>
  <si>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</si>
  <si>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</si>
  <si>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</si>
  <si>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</si>
  <si>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</si>
  <si>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</si>
  <si>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</si>
  <si>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</si>
  <si>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</si>
  <si>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</si>
  <si>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</si>
  <si>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</si>
  <si>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</si>
  <si>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</si>
  <si>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</si>
  <si>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</si>
  <si>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</si>
  <si>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</si>
  <si>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</si>
  <si>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</si>
  <si>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</si>
  <si>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</si>
  <si>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</si>
  <si>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</si>
  <si>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</si>
  <si>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</si>
  <si>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</si>
  <si>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</si>
  <si>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</si>
  <si>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</si>
  <si>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</si>
  <si>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</si>
  <si>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</si>
  <si>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</si>
  <si>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</si>
  <si>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</si>
  <si>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</si>
  <si>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</si>
  <si>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</si>
  <si>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</si>
  <si>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</si>
  <si>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</si>
  <si>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</si>
  <si>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</si>
  <si>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</si>
  <si>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</si>
  <si>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</si>
  <si>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</si>
  <si>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</si>
  <si>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</si>
  <si>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</si>
  <si>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</si>
  <si>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</si>
  <si>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</si>
  <si>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</si>
  <si>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</si>
  <si>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</si>
  <si>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</si>
  <si>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</si>
  <si>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</si>
  <si>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</si>
  <si>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</si>
  <si>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</si>
  <si>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</si>
  <si>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</si>
  <si>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</si>
  <si>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</si>
  <si>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</si>
  <si>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</si>
  <si>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</si>
  <si>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</si>
  <si>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</si>
  <si>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</si>
  <si>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</si>
  <si>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</si>
  <si>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</si>
  <si>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</si>
  <si>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</si>
  <si>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</si>
  <si>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</si>
  <si>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</si>
  <si>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</si>
  <si>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</si>
  <si>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</si>
  <si>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</si>
  <si>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</si>
  <si>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</si>
  <si>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</si>
  <si>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</si>
  <si>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</si>
  <si>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</si>
  <si>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</si>
  <si>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</si>
  <si>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</si>
  <si>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</si>
  <si>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</si>
  <si>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</si>
  <si>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</si>
  <si>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</si>
  <si>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</si>
  <si>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</si>
  <si>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</si>
  <si>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</si>
  <si>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</si>
  <si>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</si>
  <si>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</si>
  <si>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</si>
  <si>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</si>
  <si>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</si>
  <si>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</si>
  <si>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</si>
  <si>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</si>
  <si>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</si>
  <si>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</si>
  <si>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</si>
  <si>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</si>
  <si>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</si>
  <si>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</si>
  <si>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</si>
  <si>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</si>
  <si>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</si>
  <si>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</si>
  <si>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</si>
  <si>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</si>
  <si>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</si>
  <si>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</si>
  <si>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</si>
  <si>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</si>
  <si>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</si>
  <si>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</si>
  <si>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</si>
  <si>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</si>
  <si>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</si>
  <si>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</si>
  <si>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</si>
  <si>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</si>
  <si>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</si>
  <si>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</si>
  <si>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</si>
  <si>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</si>
  <si>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</si>
  <si>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</si>
  <si>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</si>
  <si>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</si>
  <si>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</si>
  <si>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</si>
  <si>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</si>
  <si>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</si>
  <si>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</si>
  <si>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</si>
  <si>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</si>
  <si>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</si>
  <si>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</si>
  <si>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</si>
  <si>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</si>
  <si>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</si>
  <si>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</si>
  <si>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</si>
  <si>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</si>
  <si>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</si>
  <si>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</si>
  <si>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</si>
  <si>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</si>
  <si>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</si>
  <si>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</si>
  <si>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</si>
  <si>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</si>
  <si>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</si>
  <si>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</si>
  <si>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</si>
  <si>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</si>
  <si>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</si>
  <si>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</si>
  <si>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</si>
  <si>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</si>
  <si>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</si>
  <si>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</si>
  <si>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</si>
  <si>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</si>
  <si>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</si>
  <si>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</si>
  <si>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</si>
  <si>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</si>
  <si>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</si>
  <si>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</si>
  <si>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</si>
  <si>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</si>
  <si>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</si>
  <si>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</si>
  <si>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</si>
  <si>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</si>
  <si>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</si>
  <si>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</si>
  <si>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</si>
  <si>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</si>
  <si>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</si>
  <si>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</si>
  <si>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</si>
  <si>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</si>
  <si>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</si>
  <si>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</si>
  <si>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</si>
  <si>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</si>
  <si>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</si>
  <si>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</si>
  <si>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</si>
  <si>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</si>
  <si>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</si>
  <si>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</si>
  <si>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</si>
  <si>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</si>
  <si>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</si>
  <si>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</si>
  <si>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</si>
  <si>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</si>
  <si>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</si>
  <si>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</si>
  <si>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</si>
  <si>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</si>
  <si>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</si>
  <si>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</si>
  <si>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</si>
  <si>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</si>
  <si>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</si>
  <si>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</si>
  <si>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</si>
  <si>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</si>
  <si>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</si>
  <si>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</si>
  <si>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</si>
  <si>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</si>
  <si>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</si>
  <si>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</si>
  <si>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</si>
  <si>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</si>
  <si>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</si>
  <si>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</si>
  <si>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</si>
  <si>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</si>
  <si>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</si>
  <si>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</si>
  <si>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</si>
  <si>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</si>
  <si>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</si>
  <si>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</si>
  <si>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</si>
  <si>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</si>
  <si>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</si>
  <si>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</si>
  <si>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</si>
  <si>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</si>
  <si>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</si>
  <si>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</si>
  <si>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</si>
  <si>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</si>
  <si>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</si>
  <si>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</si>
  <si>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</si>
  <si>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</si>
  <si>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</si>
  <si>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</si>
  <si>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</si>
  <si>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</si>
  <si>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</si>
  <si>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</si>
  <si>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</si>
  <si>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</si>
  <si>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</si>
  <si>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</si>
  <si>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</si>
  <si>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</si>
  <si>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</si>
  <si>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</si>
  <si>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</si>
  <si>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</si>
  <si>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</si>
  <si>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</si>
  <si>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</si>
  <si>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</si>
  <si>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</si>
  <si>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</si>
  <si>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</si>
  <si>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</si>
  <si>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</si>
  <si>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</si>
  <si>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</si>
  <si>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</si>
  <si>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</si>
  <si>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</si>
  <si>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</si>
  <si>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</si>
  <si>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</si>
  <si>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</si>
  <si>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</si>
  <si>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</si>
  <si>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</si>
  <si>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</si>
  <si>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</si>
  <si>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</si>
  <si>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</si>
  <si>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</si>
  <si>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</si>
  <si>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</si>
  <si>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</si>
  <si>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</si>
  <si>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</si>
  <si>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</si>
  <si>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</si>
  <si>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</si>
  <si>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</si>
  <si>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</si>
  <si>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</si>
  <si>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</si>
  <si>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</si>
  <si>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</si>
  <si>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</si>
  <si>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</si>
  <si>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</si>
  <si>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</si>
  <si>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</si>
  <si>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</si>
  <si>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</si>
  <si>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</si>
  <si>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</si>
  <si>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</si>
  <si>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</si>
  <si>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</si>
  <si>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</si>
  <si>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</si>
  <si>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</si>
  <si>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</si>
  <si>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</si>
  <si>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</si>
  <si>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</si>
  <si>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</si>
  <si>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</si>
  <si>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</si>
  <si>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</si>
  <si>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</si>
  <si>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</si>
  <si>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</si>
  <si>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</si>
  <si>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</si>
  <si>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</si>
  <si>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</si>
  <si>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</si>
  <si>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</si>
  <si>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</si>
  <si>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</si>
  <si>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</si>
  <si>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</si>
  <si>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</si>
  <si>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</si>
  <si>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</si>
  <si>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</si>
  <si>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</si>
  <si>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</si>
  <si>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</si>
  <si>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</si>
  <si>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</si>
  <si>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</si>
  <si>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</si>
  <si>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</si>
  <si>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</si>
  <si>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</si>
  <si>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</si>
  <si>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</si>
  <si>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</si>
  <si>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</si>
  <si>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</si>
  <si>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</si>
  <si>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</si>
  <si>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</si>
  <si>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</si>
  <si>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</si>
  <si>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</si>
  <si>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</si>
  <si>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</si>
  <si>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</si>
  <si>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</si>
  <si>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</si>
  <si>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</si>
  <si>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</si>
  <si>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</si>
  <si>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</si>
  <si>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</si>
  <si>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</si>
  <si>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</si>
  <si>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</si>
  <si>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</si>
  <si>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</si>
  <si>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</si>
  <si>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</si>
  <si>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</si>
  <si>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</si>
  <si>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</si>
  <si>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</si>
  <si>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</si>
  <si>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</si>
  <si>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</si>
  <si>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</si>
  <si>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</si>
  <si>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</si>
  <si>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</si>
  <si>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</si>
  <si>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</si>
  <si>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</si>
  <si>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</si>
  <si>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</si>
  <si>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</si>
  <si>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</si>
  <si>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</si>
  <si>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</si>
  <si>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</si>
  <si>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</si>
  <si>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</si>
  <si>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</si>
  <si>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</si>
  <si>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</si>
  <si>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</si>
  <si>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</si>
  <si>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</si>
  <si>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</si>
  <si>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</si>
  <si>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</si>
  <si>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</si>
  <si>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</si>
  <si>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</si>
  <si>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</si>
  <si>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</si>
  <si>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</si>
  <si>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</si>
  <si>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</si>
  <si>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</si>
  <si>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</si>
  <si>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</si>
  <si>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</si>
  <si>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</si>
  <si>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</si>
  <si>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</si>
  <si>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</si>
  <si>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</si>
  <si>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</si>
  <si>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</si>
  <si>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</si>
  <si>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</si>
  <si>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</si>
  <si>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</si>
  <si>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</si>
  <si>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</si>
  <si>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</si>
  <si>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</si>
  <si>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</si>
  <si>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</si>
  <si>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</si>
  <si>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</si>
  <si>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</si>
  <si>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</si>
  <si>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</si>
  <si>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</si>
  <si>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</si>
  <si>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</si>
  <si>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</si>
  <si>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</si>
  <si>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</si>
  <si>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</si>
  <si>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</si>
  <si>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</si>
  <si>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</si>
  <si>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</si>
  <si>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</si>
  <si>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</si>
  <si>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</si>
  <si>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</si>
  <si>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</si>
  <si>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</si>
  <si>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</si>
  <si>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</si>
  <si>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</si>
  <si>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</si>
  <si>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</si>
  <si>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</si>
  <si>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</si>
  <si>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</si>
  <si>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</si>
  <si>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</si>
  <si>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</si>
  <si>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</si>
  <si>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</si>
  <si>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</si>
  <si>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</si>
  <si>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</si>
  <si>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</si>
  <si>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</si>
  <si>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</si>
  <si>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</si>
  <si>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</si>
  <si>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</si>
  <si>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</si>
  <si>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</si>
  <si>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</si>
  <si>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</si>
  <si>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</si>
  <si>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</si>
  <si>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</si>
  <si>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</si>
  <si>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</si>
  <si>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</si>
  <si>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</si>
  <si>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</si>
  <si>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</si>
  <si>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</si>
  <si>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</si>
  <si>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</si>
  <si>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</si>
  <si>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</si>
  <si>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</si>
  <si>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</si>
  <si>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</si>
  <si>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</si>
  <si>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</si>
  <si>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</si>
  <si>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</si>
  <si>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</si>
  <si>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</si>
  <si>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</si>
  <si>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</si>
  <si>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</si>
  <si>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</si>
  <si>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</si>
  <si>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</si>
  <si>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</si>
  <si>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</si>
  <si>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</si>
  <si>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</si>
  <si>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</si>
  <si>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</si>
  <si>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</si>
  <si>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</si>
  <si>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</si>
  <si>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</si>
  <si>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</si>
  <si>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</si>
  <si>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</si>
  <si>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</si>
  <si>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</si>
  <si>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</si>
  <si>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</si>
  <si>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</si>
  <si>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</si>
  <si>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</si>
  <si>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</si>
  <si>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</si>
  <si>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</si>
  <si>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</si>
  <si>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</si>
  <si>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</si>
  <si>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</si>
  <si>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</si>
  <si>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</si>
  <si>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</si>
  <si>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</si>
  <si>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</si>
  <si>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</si>
  <si>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</si>
  <si>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</si>
  <si>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</si>
  <si>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</si>
  <si>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</si>
  <si>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</si>
  <si>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</si>
  <si>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</si>
  <si>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</si>
  <si>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</si>
  <si>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</si>
  <si>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</si>
  <si>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</si>
  <si>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</si>
  <si>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</si>
  <si>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</si>
  <si>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</si>
  <si>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</si>
  <si>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</si>
  <si>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</si>
  <si>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</si>
  <si>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</si>
  <si>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</si>
  <si>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</si>
  <si>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</si>
  <si>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</si>
  <si>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</si>
  <si>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</si>
  <si>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</si>
  <si>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</si>
  <si>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</si>
  <si>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</si>
  <si>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</si>
  <si>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</si>
  <si>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</si>
  <si>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</si>
  <si>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</si>
  <si>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</si>
  <si>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</si>
  <si>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</si>
  <si>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</si>
  <si>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</si>
  <si>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</si>
  <si>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</si>
  <si>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</si>
  <si>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</si>
  <si>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</si>
  <si>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</si>
  <si>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</si>
  <si>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</si>
  <si>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</si>
  <si>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</si>
  <si>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</si>
  <si>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</si>
  <si>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</si>
  <si>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</si>
  <si>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</si>
  <si>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</si>
  <si>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</si>
  <si>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</si>
  <si>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</si>
  <si>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</si>
  <si>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</si>
  <si>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</si>
  <si>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</si>
  <si>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</si>
  <si>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</si>
  <si>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</si>
  <si>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</si>
  <si>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</si>
  <si>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</si>
  <si>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</si>
  <si>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</si>
  <si>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</si>
  <si>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</si>
  <si>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</si>
  <si>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</si>
  <si>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</si>
  <si>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</si>
  <si>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</si>
  <si>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</si>
  <si>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</si>
  <si>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</si>
  <si>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</si>
  <si>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</si>
  <si>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</si>
  <si>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</si>
  <si>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</si>
  <si>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</si>
  <si>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</si>
  <si>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</si>
  <si>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</si>
  <si>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</si>
  <si>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</si>
  <si>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</si>
  <si>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</si>
  <si>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</si>
  <si>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</si>
  <si>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</si>
  <si>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</si>
  <si>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</si>
  <si>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</si>
  <si>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</si>
  <si>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</si>
  <si>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</si>
  <si>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</si>
  <si>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</si>
  <si>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</si>
  <si>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</si>
  <si>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</si>
  <si>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</si>
  <si>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</si>
  <si>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</si>
  <si>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</si>
  <si>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</si>
  <si>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</si>
  <si>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</si>
  <si>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</si>
  <si>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</si>
  <si>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</si>
  <si>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</si>
  <si>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</si>
  <si>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</si>
  <si>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</si>
  <si>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</si>
  <si>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</si>
  <si>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</si>
  <si>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</si>
  <si>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</si>
  <si>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</si>
  <si>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</si>
  <si>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</si>
  <si>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</si>
  <si>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</si>
  <si>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</si>
  <si>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</si>
  <si>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</si>
  <si>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</si>
  <si>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</si>
  <si>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</si>
  <si>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</si>
  <si>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</si>
  <si>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</si>
  <si>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</si>
  <si>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</si>
  <si>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</si>
  <si>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</si>
  <si>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</si>
  <si>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</si>
  <si>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</si>
  <si>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</si>
  <si>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</si>
  <si>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</si>
  <si>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</si>
  <si>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</si>
  <si>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</si>
  <si>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</si>
  <si>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</si>
  <si>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</si>
  <si>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</si>
  <si>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</si>
  <si>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</si>
  <si>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</si>
  <si>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</si>
  <si>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</si>
  <si>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</si>
  <si>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</si>
  <si>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</si>
  <si>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</si>
  <si>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</si>
  <si>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</si>
  <si>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</si>
  <si>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</si>
  <si>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</si>
  <si>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</si>
  <si>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</si>
  <si>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</si>
  <si>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</si>
  <si>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</si>
  <si>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</si>
  <si>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</si>
  <si>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</si>
  <si>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</si>
  <si>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</si>
  <si>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</si>
  <si>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</si>
  <si>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</si>
  <si>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</si>
  <si>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</si>
  <si>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</si>
  <si>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</si>
  <si>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</si>
  <si>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</si>
  <si>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</si>
  <si>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</si>
  <si>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</si>
  <si>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</si>
  <si>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</si>
  <si>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</si>
  <si>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</si>
  <si>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</si>
  <si>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</si>
  <si>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</si>
  <si>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</si>
  <si>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</si>
  <si>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</si>
  <si>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</si>
  <si>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</si>
  <si>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</si>
  <si>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</si>
  <si>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</si>
  <si>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</si>
  <si>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</si>
  <si>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</si>
  <si>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</si>
  <si>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</si>
  <si>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</si>
  <si>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</si>
  <si>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</si>
  <si>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</si>
  <si>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</si>
  <si>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</si>
  <si>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</si>
  <si>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</si>
  <si>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</si>
  <si>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</si>
  <si>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</si>
  <si>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</si>
  <si>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</si>
  <si>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</si>
  <si>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</si>
  <si>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</si>
  <si>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</si>
  <si>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</si>
  <si>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</si>
  <si>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</si>
  <si>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</si>
  <si>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</si>
  <si>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</si>
  <si>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</si>
  <si>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</si>
  <si>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</si>
  <si>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</si>
  <si>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</si>
  <si>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</si>
  <si>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</si>
  <si>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</si>
  <si>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</si>
  <si>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</si>
  <si>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</si>
  <si>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</si>
  <si>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</si>
  <si>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</si>
  <si>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</si>
  <si>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</si>
  <si>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</si>
  <si>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</si>
  <si>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</si>
  <si>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</si>
  <si>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</si>
  <si>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</si>
  <si>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</si>
  <si>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</si>
  <si>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</si>
  <si>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</si>
  <si>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</si>
  <si>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</si>
  <si>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</si>
  <si>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</si>
  <si>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</si>
  <si>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</si>
  <si>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</si>
  <si>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</si>
  <si>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</si>
  <si>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</si>
  <si>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</si>
  <si>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</si>
  <si>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</si>
  <si>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</si>
  <si>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</si>
  <si>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</si>
  <si>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</si>
  <si>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</si>
  <si>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</si>
  <si>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</si>
  <si>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</si>
  <si>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</si>
  <si>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</si>
  <si>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</si>
  <si>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</si>
  <si>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</si>
  <si>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</si>
  <si>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</si>
  <si>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</si>
  <si>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</si>
  <si>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</si>
  <si>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</si>
  <si>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</si>
  <si>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</si>
  <si>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</si>
  <si>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</si>
  <si>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</si>
  <si>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</si>
  <si>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</si>
  <si>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</si>
  <si>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</si>
  <si>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</si>
  <si>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</si>
  <si>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</si>
  <si>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</si>
  <si>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</si>
  <si>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</si>
  <si>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</si>
  <si>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</si>
  <si>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</si>
  <si>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</si>
  <si>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</si>
  <si>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</si>
  <si>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</si>
  <si>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</si>
  <si>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</si>
  <si>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</si>
  <si>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</si>
  <si>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</si>
  <si>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</si>
  <si>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</si>
  <si>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</si>
  <si>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</si>
  <si>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</si>
  <si>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</si>
  <si>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</si>
  <si>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</si>
  <si>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</si>
  <si>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</si>
  <si>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</si>
  <si>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</si>
  <si>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</si>
  <si>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</si>
  <si>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</si>
  <si>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</si>
  <si>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</si>
  <si>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</si>
  <si>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</si>
  <si>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</si>
  <si>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</si>
  <si>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</si>
  <si>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</si>
  <si>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</si>
  <si>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</si>
  <si>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</si>
  <si>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</si>
  <si>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</si>
  <si>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</si>
  <si>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</si>
  <si>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</si>
  <si>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</si>
  <si>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</si>
  <si>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</si>
  <si>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</si>
  <si>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</si>
  <si>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</si>
  <si>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</si>
  <si>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</si>
  <si>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</si>
  <si>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</si>
  <si>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</si>
  <si>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</si>
  <si>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</si>
  <si>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</si>
  <si>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</si>
  <si>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</si>
  <si>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</si>
  <si>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</si>
  <si>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</si>
  <si>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</si>
  <si>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</si>
  <si>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</si>
  <si>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</si>
  <si>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</si>
  <si>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</si>
  <si>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</si>
  <si>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</si>
  <si>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</si>
  <si>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</si>
  <si>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</si>
  <si>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</si>
  <si>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</si>
  <si>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</si>
  <si>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</si>
  <si>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</si>
  <si>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</si>
  <si>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</si>
  <si>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</si>
  <si>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</si>
  <si>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</si>
  <si>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</si>
  <si>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</si>
  <si>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</si>
  <si>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</si>
  <si>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</si>
  <si>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</si>
  <si>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</si>
  <si>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</si>
  <si>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</si>
  <si>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</si>
  <si>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</si>
  <si>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</si>
  <si>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</si>
  <si>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</si>
  <si>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</si>
  <si>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</si>
  <si>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</si>
  <si>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</si>
  <si>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</si>
  <si>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</si>
  <si>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</si>
  <si>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</si>
  <si>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</si>
  <si>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</si>
  <si>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</si>
  <si>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</si>
  <si>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</si>
  <si>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</si>
  <si>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</si>
  <si>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</si>
  <si>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</si>
  <si>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</si>
  <si>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</si>
  <si>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</si>
  <si>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</si>
  <si>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</si>
  <si>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</si>
  <si>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</si>
  <si>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</si>
  <si>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</si>
  <si>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</si>
  <si>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</si>
  <si>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</si>
  <si>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</si>
  <si>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</si>
  <si>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</si>
  <si>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</si>
  <si>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</si>
  <si>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</si>
  <si>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</si>
  <si>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</si>
  <si>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</si>
  <si>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</si>
  <si>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</si>
  <si>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</si>
  <si>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</si>
  <si>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</si>
  <si>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</si>
  <si>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</si>
  <si>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</si>
  <si>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</si>
  <si>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</si>
  <si>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</si>
  <si>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</si>
  <si>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</si>
  <si>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</si>
  <si>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</si>
  <si>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</si>
  <si>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</si>
  <si>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</si>
  <si>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</si>
  <si>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</si>
  <si>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</si>
  <si>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</si>
  <si>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</si>
  <si>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</si>
  <si>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</si>
  <si>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</si>
  <si>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</si>
  <si>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</si>
  <si>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</si>
  <si>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</si>
  <si>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</si>
  <si>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</si>
  <si>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</si>
  <si>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</si>
  <si>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</si>
  <si>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</si>
  <si>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</si>
  <si>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</si>
  <si>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</si>
  <si>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</si>
  <si>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</si>
  <si>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</si>
  <si>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</si>
  <si>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</si>
  <si>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</si>
  <si>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</si>
  <si>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</si>
  <si>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</si>
  <si>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</si>
  <si>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</si>
  <si>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</si>
  <si>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</si>
  <si>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</si>
  <si>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</si>
  <si>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</si>
  <si>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</si>
  <si>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</si>
  <si>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</si>
  <si>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</si>
  <si>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</si>
  <si>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</si>
  <si>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</si>
  <si>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</si>
  <si>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</si>
  <si>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</si>
  <si>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</si>
  <si>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</si>
  <si>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</si>
  <si>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</si>
  <si>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</si>
  <si>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</si>
  <si>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</si>
  <si>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</si>
  <si>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</si>
  <si>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</si>
  <si>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</si>
  <si>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</si>
  <si>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</si>
  <si>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</si>
  <si>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</si>
  <si>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</si>
  <si>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</si>
  <si>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</si>
  <si>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</si>
  <si>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</si>
  <si>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</si>
  <si>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</si>
  <si>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</si>
  <si>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</si>
  <si>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</si>
  <si>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</si>
  <si>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</si>
  <si>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</si>
  <si>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</si>
  <si>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</si>
  <si>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</si>
  <si>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</si>
  <si>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</si>
  <si>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</si>
  <si>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</si>
  <si>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</si>
  <si>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</si>
  <si>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</si>
  <si>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</si>
  <si>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</si>
  <si>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</si>
  <si>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</si>
  <si>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</si>
  <si>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</si>
  <si>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</si>
  <si>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</si>
  <si>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</si>
  <si>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</si>
  <si>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</si>
  <si>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</si>
  <si>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</si>
  <si>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</si>
  <si>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</si>
  <si>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</si>
  <si>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</si>
  <si>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</si>
  <si>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</si>
  <si>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</si>
  <si>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</si>
  <si>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</si>
  <si>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</si>
  <si>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</si>
  <si>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</si>
  <si>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</si>
  <si>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</si>
  <si>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</si>
  <si>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</si>
  <si>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</si>
  <si>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</si>
  <si>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</si>
  <si>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</si>
  <si>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</si>
  <si>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</si>
  <si>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VERE EN AVAL DE CASTELNAU DE MONTMIRAL</t>
  </si>
  <si>
    <t>LA VERE</t>
  </si>
  <si>
    <t>05120085</t>
  </si>
  <si>
    <t>18310006400033</t>
  </si>
  <si>
    <t>Agence de l'Eau Adour-Garonne</t>
  </si>
  <si>
    <t>34255833500077</t>
  </si>
  <si>
    <t>AQUASCOP BIOLOGIE site de Monptellier</t>
  </si>
  <si>
    <t>IBMR-22-M146</t>
  </si>
  <si>
    <t>AURELIA MARQUIS, RACHEL LINARD</t>
  </si>
  <si>
    <t>IBMR standard</t>
  </si>
  <si>
    <t>GAUCHE</t>
  </si>
  <si>
    <t>ETIAGE NORMAL</t>
  </si>
  <si>
    <t>ENSOLEILLE</t>
  </si>
  <si>
    <t>NULLE</t>
  </si>
  <si>
    <t>OUI</t>
  </si>
  <si>
    <t>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</si>
</sst>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28.8">
      <c r="A9" s="48" t="s">
        <v>2263</v>
      </c>
      <c r="B9" s="45" t="s">
        <v>5288</v>
      </c>
      <c r="D9" s="10" t="s">
        <v>2261</v>
      </c>
      <c r="E9" s="51" t="s">
        <v>5293</v>
      </c>
      <c r="G9" s="114"/>
      <c r="H9" s="115"/>
    </row>
    <row r="10" spans="1:8" ht="28.8">
      <c r="A10" s="10" t="s">
        <v>2059</v>
      </c>
      <c r="B10" s="46" t="s">
        <v>5287</v>
      </c>
      <c r="D10" s="10" t="s">
        <v>2279</v>
      </c>
      <c r="E10" s="51">
        <v>602968</v>
      </c>
      <c r="G10" s="114"/>
      <c r="H10" s="115"/>
    </row>
    <row r="11" spans="1:8" ht="15">
      <c r="A11" s="10" t="s">
        <v>2277</v>
      </c>
      <c r="B11" s="47">
        <v>44776</v>
      </c>
      <c r="D11" s="10" t="s">
        <v>2280</v>
      </c>
      <c r="E11" s="52">
        <v>6320021</v>
      </c>
      <c r="G11" s="114"/>
      <c r="H11" s="115"/>
    </row>
    <row r="12" spans="1:8" ht="15">
      <c r="A12" s="10" t="s">
        <v>2283</v>
      </c>
      <c r="B12" s="52" t="s">
        <v>5294</v>
      </c>
      <c r="D12" s="10" t="s">
        <v>2281</v>
      </c>
      <c r="E12" s="52">
        <v>602886</v>
      </c>
      <c r="G12" s="116"/>
      <c r="H12" s="117"/>
    </row>
    <row r="13" spans="1:5" ht="17.25" customHeight="1" thickBot="1">
      <c r="A13" s="2"/>
      <c r="B13" s="55"/>
      <c r="D13" s="10" t="s">
        <v>2282</v>
      </c>
      <c r="E13" s="52">
        <v>6319955</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602968</v>
      </c>
    </row>
    <row r="18" spans="1:3" ht="15">
      <c r="A18" s="124"/>
      <c r="B18" s="49" t="s">
        <v>2267</v>
      </c>
      <c r="C18" s="61">
        <f>E11</f>
        <v>6320021</v>
      </c>
    </row>
    <row r="19" spans="1:2" ht="15">
      <c r="A19" s="3" t="s">
        <v>2063</v>
      </c>
      <c r="B19" s="29">
        <v>160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2.2</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18</v>
      </c>
      <c r="D35" s="28" t="s">
        <v>2284</v>
      </c>
      <c r="E35" s="32">
        <v>82</v>
      </c>
    </row>
    <row r="36" spans="1:5" s="7" customFormat="1" ht="15" customHeight="1">
      <c r="A36" s="5" t="s">
        <v>2113</v>
      </c>
      <c r="B36" s="30">
        <v>20</v>
      </c>
      <c r="C36" s="6"/>
      <c r="D36" s="8" t="s">
        <v>2112</v>
      </c>
      <c r="E36" s="30">
        <v>80</v>
      </c>
    </row>
    <row r="37" spans="1:5" s="7" customFormat="1" ht="15" customHeight="1">
      <c r="A37" s="5" t="s">
        <v>2111</v>
      </c>
      <c r="B37" s="30">
        <v>2</v>
      </c>
      <c r="C37" s="6"/>
      <c r="D37" s="8" t="s">
        <v>2110</v>
      </c>
      <c r="E37" s="30">
        <v>2.3</v>
      </c>
    </row>
    <row r="38" spans="1:5" s="7" customFormat="1" ht="15" customHeight="1">
      <c r="A38" s="5" t="s">
        <v>2115</v>
      </c>
      <c r="B38" s="30">
        <v>0.3</v>
      </c>
      <c r="C38" s="6"/>
      <c r="D38" s="8" t="s">
        <v>2115</v>
      </c>
      <c r="E38" s="30">
        <v>1.2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v>2</v>
      </c>
    </row>
    <row r="58" spans="1:5" s="15" customFormat="1" ht="15">
      <c r="A58" s="3" t="s">
        <v>2094</v>
      </c>
      <c r="B58" s="9">
        <v>5</v>
      </c>
      <c r="C58" s="6"/>
      <c r="D58" s="10" t="s">
        <v>2094</v>
      </c>
      <c r="E58" s="9">
        <v>4</v>
      </c>
    </row>
    <row r="59" spans="1:5" s="15" customFormat="1" ht="15">
      <c r="A59" s="3" t="s">
        <v>2093</v>
      </c>
      <c r="B59" s="9"/>
      <c r="C59" s="6"/>
      <c r="D59" s="10" t="s">
        <v>2093</v>
      </c>
      <c r="E59" s="9">
        <v>3</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v>4</v>
      </c>
      <c r="C66" s="6"/>
      <c r="D66" s="10" t="s">
        <v>2088</v>
      </c>
      <c r="E66" s="9">
        <v>5</v>
      </c>
    </row>
    <row r="67" spans="1:5" s="15" customFormat="1" ht="15">
      <c r="A67" s="3" t="s">
        <v>2087</v>
      </c>
      <c r="B67" s="9">
        <v>4</v>
      </c>
      <c r="C67" s="6"/>
      <c r="D67" s="10" t="s">
        <v>2087</v>
      </c>
      <c r="E67" s="9">
        <v>2</v>
      </c>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5</v>
      </c>
      <c r="C74" s="6"/>
      <c r="D74" s="10" t="s">
        <v>2082</v>
      </c>
      <c r="E74" s="9">
        <v>5</v>
      </c>
    </row>
    <row r="75" spans="1:5" s="15" customFormat="1" ht="15">
      <c r="A75" s="3" t="s">
        <v>2081</v>
      </c>
      <c r="B75" s="9">
        <v>2</v>
      </c>
      <c r="C75" s="6"/>
      <c r="D75" s="10" t="s">
        <v>2081</v>
      </c>
      <c r="E75" s="9">
        <v>2</v>
      </c>
    </row>
    <row r="76" spans="1:5" s="15" customFormat="1" ht="15">
      <c r="A76" s="3" t="s">
        <v>2080</v>
      </c>
      <c r="B76" s="9">
        <v>1</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v>2</v>
      </c>
      <c r="C82" s="6"/>
      <c r="D82" s="10" t="s">
        <v>2076</v>
      </c>
      <c r="E82" s="9">
        <v>2</v>
      </c>
    </row>
    <row r="83" spans="1:5" s="15" customFormat="1" ht="15">
      <c r="A83" s="3" t="s">
        <v>2075</v>
      </c>
      <c r="B83" s="9">
        <v>3</v>
      </c>
      <c r="C83" s="6"/>
      <c r="D83" s="10" t="s">
        <v>2075</v>
      </c>
      <c r="E83" s="9">
        <v>4</v>
      </c>
    </row>
    <row r="84" spans="1:5" s="15" customFormat="1" ht="15">
      <c r="A84" s="3" t="s">
        <v>2074</v>
      </c>
      <c r="B84" s="9">
        <v>1</v>
      </c>
      <c r="C84" s="6"/>
      <c r="D84" s="10" t="s">
        <v>2074</v>
      </c>
      <c r="E84" s="9">
        <v>1</v>
      </c>
    </row>
    <row r="85" spans="1:5" s="15" customFormat="1" ht="15">
      <c r="A85" s="3" t="s">
        <v>2073</v>
      </c>
      <c r="B85" s="9">
        <v>5</v>
      </c>
      <c r="C85" s="6"/>
      <c r="D85" s="10" t="s">
        <v>2073</v>
      </c>
      <c r="E85" s="9">
        <v>4</v>
      </c>
    </row>
    <row r="86" spans="1:5" s="15" customFormat="1" ht="15">
      <c r="A86" s="3" t="s">
        <v>2072</v>
      </c>
      <c r="B86" s="9">
        <v>2</v>
      </c>
      <c r="C86" s="6"/>
      <c r="D86" s="10" t="s">
        <v>2072</v>
      </c>
      <c r="E86" s="9">
        <v>2</v>
      </c>
    </row>
    <row r="87" spans="1:5" s="15" customFormat="1" ht="15">
      <c r="A87" s="3" t="s">
        <v>2071</v>
      </c>
      <c r="B87" s="9"/>
      <c r="C87" s="6"/>
      <c r="D87" s="10" t="s">
        <v>2071</v>
      </c>
      <c r="E87" s="9">
        <v>2</v>
      </c>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1130</v>
      </c>
      <c r="B97" s="20" t="str">
        <f>IF(A97="NEWCOD",IF(ISBLANK(G97),"renseigner le champ 'Nouveau taxon'",G97),VLOOKUP(A97,'Ref Taxo'!A:B,2,FALSE))</f>
        <v>Melosira</v>
      </c>
      <c r="C97" s="21">
        <f>IF(A97="NEWCOD",IF(ISBLANK(H97),"NoCod",H97),VLOOKUP(A97,'Ref Taxo'!A:D,4,FALSE))</f>
        <v>8714</v>
      </c>
      <c r="D97" s="34">
        <v>0.01</v>
      </c>
      <c r="E97" s="89"/>
      <c r="F97" s="35" t="s">
        <v>2290</v>
      </c>
      <c r="G97" s="77"/>
      <c r="H97" s="78"/>
    </row>
    <row r="98" spans="1:8" ht="15">
      <c r="A98" s="33" t="s">
        <v>1381</v>
      </c>
      <c r="B98" s="20" t="str">
        <f>IF(A98="NEWCOD",IF(ISBLANK(G98),"renseigner le champ 'Nouveau taxon'",G98),VLOOKUP(A98,'Ref Taxo'!A:B,2,FALSE))</f>
        <v>Phormidium</v>
      </c>
      <c r="C98" s="21">
        <f>IF(A98="NEWCOD",IF(ISBLANK(H98),"NoCod",H98),VLOOKUP(A98,'Ref Taxo'!A:D,4,FALSE))</f>
        <v>6414</v>
      </c>
      <c r="D98" s="34">
        <v>0.02</v>
      </c>
      <c r="E98" s="89">
        <v>0.02</v>
      </c>
      <c r="F98" s="35" t="s">
        <v>2290</v>
      </c>
      <c r="G98" s="79"/>
      <c r="H98" s="80"/>
    </row>
    <row r="99" spans="1:8" ht="15">
      <c r="A99" s="33" t="s">
        <v>2004</v>
      </c>
      <c r="B99" s="20" t="str">
        <f>IF(A99="NEWCOD",IF(ISBLANK(G99),"renseigner le champ 'Nouveau taxon'",G99),VLOOKUP(A99,'Ref Taxo'!A:B,2,FALSE))</f>
        <v>Vaucheria</v>
      </c>
      <c r="C99" s="21">
        <f>IF(A99="NEWCOD",IF(ISBLANK(H99),"NoCod",H99),VLOOKUP(A99,'Ref Taxo'!A:D,4,FALSE))</f>
        <v>1169</v>
      </c>
      <c r="D99" s="34"/>
      <c r="E99" s="89">
        <v>0.01</v>
      </c>
      <c r="F99" s="35" t="s">
        <v>2290</v>
      </c>
      <c r="G99" s="79"/>
      <c r="H99" s="80"/>
    </row>
    <row r="100" spans="1:8" ht="15">
      <c r="A100" s="33" t="s">
        <v>733</v>
      </c>
      <c r="B100" s="20" t="str">
        <f>IF(A100="NEWCOD",IF(ISBLANK(G100),"renseigner le champ 'Nouveau taxon'",G100),VLOOKUP(A100,'Ref Taxo'!A:B,2,FALSE))</f>
        <v>Fissidens crassipes</v>
      </c>
      <c r="C100" s="21">
        <f>IF(A100="NEWCOD",IF(ISBLANK(H100),"NoCod",H100),VLOOKUP(A100,'Ref Taxo'!A:D,4,FALSE))</f>
        <v>1294</v>
      </c>
      <c r="D100" s="34">
        <v>0.2</v>
      </c>
      <c r="E100" s="89">
        <v>1</v>
      </c>
      <c r="F100" s="35" t="s">
        <v>2290</v>
      </c>
      <c r="G100" s="79"/>
      <c r="H100" s="80"/>
    </row>
    <row r="101" spans="1:8" ht="15">
      <c r="A101" s="33" t="s">
        <v>768</v>
      </c>
      <c r="B101" s="20" t="str">
        <f>IF(A101="NEWCOD",IF(ISBLANK(G101),"renseigner le champ 'Nouveau taxon'",G101),VLOOKUP(A101,'Ref Taxo'!A:B,2,FALSE))</f>
        <v>Fontinalis antipyretica</v>
      </c>
      <c r="C101" s="21">
        <f>IF(A101="NEWCOD",IF(ISBLANK(H101),"NoCod",H101),VLOOKUP(A101,'Ref Taxo'!A:D,4,FALSE))</f>
        <v>1310</v>
      </c>
      <c r="D101" s="34">
        <v>0.07</v>
      </c>
      <c r="E101" s="89">
        <v>0.2</v>
      </c>
      <c r="F101" s="35" t="s">
        <v>2290</v>
      </c>
      <c r="G101" s="79"/>
      <c r="H101" s="80"/>
    </row>
    <row r="102" spans="1:8" ht="15">
      <c r="A102" s="33" t="s">
        <v>1035</v>
      </c>
      <c r="B102" s="20" t="str">
        <f>IF(A102="NEWCOD",IF(ISBLANK(G102),"renseigner le champ 'Nouveau taxon'",G102),VLOOKUP(A102,'Ref Taxo'!A:B,2,FALSE))</f>
        <v>Leptodictyum riparium</v>
      </c>
      <c r="C102" s="21">
        <f>IF(A102="NEWCOD",IF(ISBLANK(H102),"NoCod",H102),VLOOKUP(A102,'Ref Taxo'!A:D,4,FALSE))</f>
        <v>1244</v>
      </c>
      <c r="D102" s="34">
        <v>0.02</v>
      </c>
      <c r="E102" s="89">
        <v>0.01</v>
      </c>
      <c r="F102" s="35" t="s">
        <v>2290</v>
      </c>
      <c r="G102" s="79"/>
      <c r="H102" s="80"/>
    </row>
    <row r="103" spans="1:8" ht="15">
      <c r="A103" s="33" t="s">
        <v>703</v>
      </c>
      <c r="B103" s="20" t="str">
        <f>IF(A103="NEWCOD",IF(ISBLANK(G103),"renseigner le champ 'Nouveau taxon'",G103),VLOOKUP(A103,'Ref Taxo'!A:B,2,FALSE))</f>
        <v>Oxyrrhynchium speciosum</v>
      </c>
      <c r="C103" s="21">
        <f>IF(A103="NEWCOD",IF(ISBLANK(H103),"NoCod",H103),VLOOKUP(A103,'Ref Taxo'!A:D,4,FALSE))</f>
        <v>30099</v>
      </c>
      <c r="D103" s="34">
        <v>0.01</v>
      </c>
      <c r="E103" s="89"/>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89"/>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89"/>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89"/>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2023-03-21T16:34:52Z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