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<sst xmlns="http://schemas.openxmlformats.org/spreadsheetml/2006/main" count="6485" uniqueCount="5307">
  <si>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</si>
  <si>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</si>
  <si>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</si>
  <si>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</si>
  <si>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</si>
  <si>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</si>
  <si>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</si>
  <si>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</si>
  <si>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</si>
  <si>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</si>
  <si>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</si>
  <si>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</si>
  <si>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</si>
  <si>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</si>
  <si>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</si>
  <si>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</si>
  <si>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</si>
  <si>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</si>
  <si>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</si>
  <si>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</si>
  <si>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</si>
  <si>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</si>
  <si>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</si>
  <si>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</si>
  <si>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</si>
  <si>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</si>
  <si>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</si>
  <si>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</si>
  <si>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</si>
  <si>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</si>
  <si>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</si>
  <si>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</si>
  <si>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</si>
  <si>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</si>
  <si>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</si>
  <si>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</si>
  <si>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</si>
  <si>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</si>
  <si>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</si>
  <si>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</si>
  <si>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</si>
  <si>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</si>
  <si>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</si>
  <si>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</si>
  <si>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</si>
  <si>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</si>
  <si>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</si>
  <si>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</si>
  <si>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</si>
  <si>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</si>
  <si>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</si>
  <si>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</si>
  <si>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</si>
  <si>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</si>
  <si>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</si>
  <si>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</si>
  <si>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</si>
  <si>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</si>
  <si>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</si>
  <si>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</si>
  <si>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</si>
  <si>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</si>
  <si>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</si>
  <si>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</si>
  <si>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</si>
  <si>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</si>
  <si>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</si>
  <si>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</si>
  <si>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</si>
  <si>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</si>
  <si>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</si>
  <si>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</si>
  <si>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</si>
  <si>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</si>
  <si>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</si>
  <si>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</si>
  <si>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</si>
  <si>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</si>
  <si>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</si>
  <si>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</si>
  <si>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</si>
  <si>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</si>
  <si>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</si>
  <si>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</si>
  <si>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</si>
  <si>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</si>
  <si>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</si>
  <si>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</si>
  <si>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</si>
  <si>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</si>
  <si>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</si>
  <si>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</si>
  <si>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</si>
  <si>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</si>
  <si>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</si>
  <si>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</si>
  <si>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</si>
  <si>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</si>
  <si>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</si>
  <si>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</si>
  <si>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</si>
  <si>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</si>
  <si>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</si>
  <si>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</si>
  <si>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</si>
  <si>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</si>
  <si>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</si>
  <si>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</si>
  <si>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</si>
  <si>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</si>
  <si>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</si>
  <si>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</si>
  <si>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</si>
  <si>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</si>
  <si>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</si>
  <si>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</si>
  <si>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</si>
  <si>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</si>
  <si>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</si>
  <si>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</si>
  <si>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</si>
  <si>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</si>
  <si>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</si>
  <si>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</si>
  <si>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</si>
  <si>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</si>
  <si>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</si>
  <si>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</si>
  <si>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</si>
  <si>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</si>
  <si>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</si>
  <si>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</si>
  <si>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</si>
  <si>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</si>
  <si>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</si>
  <si>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</si>
  <si>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</si>
  <si>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</si>
  <si>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</si>
  <si>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</si>
  <si>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</si>
  <si>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</si>
  <si>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</si>
  <si>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</si>
  <si>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</si>
  <si>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</si>
  <si>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</si>
  <si>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</si>
  <si>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</si>
  <si>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</si>
  <si>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</si>
  <si>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</si>
  <si>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</si>
  <si>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</si>
  <si>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</si>
  <si>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</si>
  <si>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</si>
  <si>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</si>
  <si>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</si>
  <si>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</si>
  <si>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</si>
  <si>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</si>
  <si>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</si>
  <si>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</si>
  <si>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</si>
  <si>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</si>
  <si>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</si>
  <si>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</si>
  <si>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</si>
  <si>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</si>
  <si>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</si>
  <si>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</si>
  <si>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</si>
  <si>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</si>
  <si>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</si>
  <si>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</si>
  <si>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</si>
  <si>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</si>
  <si>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</si>
  <si>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</si>
  <si>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</si>
  <si>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</si>
  <si>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</si>
  <si>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</si>
  <si>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</si>
  <si>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</si>
  <si>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</si>
  <si>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</si>
  <si>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</si>
  <si>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</si>
  <si>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</si>
  <si>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</si>
  <si>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</si>
  <si>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</si>
  <si>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</si>
  <si>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</si>
  <si>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</si>
  <si>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</si>
  <si>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</si>
  <si>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</si>
  <si>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</si>
  <si>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</si>
  <si>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</si>
  <si>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</si>
  <si>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</si>
  <si>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</si>
  <si>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</si>
  <si>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</si>
  <si>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</si>
  <si>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</si>
  <si>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</si>
  <si>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</si>
  <si>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</si>
  <si>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</si>
  <si>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</si>
  <si>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</si>
  <si>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</si>
  <si>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</si>
  <si>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</si>
  <si>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</si>
  <si>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</si>
  <si>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</si>
  <si>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</si>
  <si>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</si>
  <si>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</si>
  <si>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</si>
  <si>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</si>
  <si>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</si>
  <si>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</si>
  <si>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</si>
  <si>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</si>
  <si>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</si>
  <si>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</si>
  <si>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</si>
  <si>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</si>
  <si>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</si>
  <si>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</si>
  <si>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</si>
  <si>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</si>
  <si>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</si>
  <si>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</si>
  <si>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</si>
  <si>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</si>
  <si>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</si>
  <si>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</si>
  <si>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</si>
  <si>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</si>
  <si>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</si>
  <si>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</si>
  <si>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</si>
  <si>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</si>
  <si>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</si>
  <si>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</si>
  <si>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</si>
  <si>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</si>
  <si>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</si>
  <si>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</si>
  <si>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</si>
  <si>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</si>
  <si>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</si>
  <si>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</si>
  <si>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</si>
  <si>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</si>
  <si>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</si>
  <si>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</si>
  <si>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</si>
  <si>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</si>
  <si>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</si>
  <si>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</si>
  <si>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</si>
  <si>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</si>
  <si>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</si>
  <si>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</si>
  <si>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</si>
  <si>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</si>
  <si>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</si>
  <si>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</si>
  <si>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</si>
  <si>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</si>
  <si>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</si>
  <si>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</si>
  <si>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</si>
  <si>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</si>
  <si>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</si>
  <si>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</si>
  <si>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</si>
  <si>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</si>
  <si>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</si>
  <si>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</si>
  <si>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</si>
  <si>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</si>
  <si>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</si>
  <si>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</si>
  <si>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</si>
  <si>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</si>
  <si>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</si>
  <si>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</si>
  <si>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</si>
  <si>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</si>
  <si>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</si>
  <si>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</si>
  <si>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</si>
  <si>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</si>
  <si>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</si>
  <si>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</si>
  <si>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</si>
  <si>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</si>
  <si>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</si>
  <si>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</si>
  <si>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</si>
  <si>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</si>
  <si>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</si>
  <si>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</si>
  <si>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</si>
  <si>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</si>
  <si>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</si>
  <si>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</si>
  <si>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</si>
  <si>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</si>
  <si>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</si>
  <si>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</si>
  <si>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</si>
  <si>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</si>
  <si>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</si>
  <si>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</si>
  <si>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</si>
  <si>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</si>
  <si>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</si>
  <si>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</si>
  <si>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</si>
  <si>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</si>
  <si>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</si>
  <si>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</si>
  <si>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</si>
  <si>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</si>
  <si>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</si>
  <si>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</si>
  <si>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</si>
  <si>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</si>
  <si>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</si>
  <si>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</si>
  <si>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</si>
  <si>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</si>
  <si>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</si>
  <si>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</si>
  <si>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</si>
  <si>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</si>
  <si>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</si>
  <si>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</si>
  <si>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</si>
  <si>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</si>
  <si>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</si>
  <si>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</si>
  <si>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</si>
  <si>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</si>
  <si>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</si>
  <si>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</si>
  <si>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</si>
  <si>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</si>
  <si>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</si>
  <si>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</si>
  <si>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</si>
  <si>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</si>
  <si>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</si>
  <si>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</si>
  <si>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</si>
  <si>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</si>
  <si>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</si>
  <si>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</si>
  <si>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</si>
  <si>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</si>
  <si>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</si>
  <si>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</si>
  <si>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</si>
  <si>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</si>
  <si>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</si>
  <si>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</si>
  <si>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</si>
  <si>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</si>
  <si>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</si>
  <si>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</si>
  <si>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</si>
  <si>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</si>
  <si>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</si>
  <si>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</si>
  <si>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</si>
  <si>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</si>
  <si>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</si>
  <si>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</si>
  <si>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</si>
  <si>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</si>
  <si>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</si>
  <si>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</si>
  <si>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</si>
  <si>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</si>
  <si>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</si>
  <si>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</si>
  <si>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</si>
  <si>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</si>
  <si>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</si>
  <si>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</si>
  <si>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</si>
  <si>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</si>
  <si>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</si>
  <si>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</si>
  <si>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</si>
  <si>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</si>
  <si>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</si>
  <si>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</si>
  <si>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</si>
  <si>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</si>
  <si>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</si>
  <si>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</si>
  <si>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</si>
  <si>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</si>
  <si>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</si>
  <si>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</si>
  <si>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</si>
  <si>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</si>
  <si>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</si>
  <si>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</si>
  <si>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</si>
  <si>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</si>
  <si>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</si>
  <si>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</si>
  <si>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</si>
  <si>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</si>
  <si>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</si>
  <si>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</si>
  <si>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</si>
  <si>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</si>
  <si>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</si>
  <si>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</si>
  <si>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</si>
  <si>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</si>
  <si>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</si>
  <si>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</si>
  <si>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</si>
  <si>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</si>
  <si>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</si>
  <si>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</si>
  <si>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</si>
  <si>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</si>
  <si>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</si>
  <si>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</si>
  <si>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</si>
  <si>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</si>
  <si>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</si>
  <si>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</si>
  <si>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</si>
  <si>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</si>
  <si>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</si>
  <si>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</si>
  <si>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</si>
  <si>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</si>
  <si>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</si>
  <si>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</si>
  <si>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</si>
  <si>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</si>
  <si>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</si>
  <si>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</si>
  <si>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</si>
  <si>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</si>
  <si>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</si>
  <si>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</si>
  <si>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</si>
  <si>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</si>
  <si>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</si>
  <si>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</si>
  <si>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</si>
  <si>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</si>
  <si>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</si>
  <si>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</si>
  <si>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</si>
  <si>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</si>
  <si>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</si>
  <si>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</si>
  <si>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</si>
  <si>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</si>
  <si>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</si>
  <si>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</si>
  <si>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</si>
  <si>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</si>
  <si>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</si>
  <si>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</si>
  <si>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</si>
  <si>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</si>
  <si>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</si>
  <si>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</si>
  <si>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</si>
  <si>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</si>
  <si>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</si>
  <si>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</si>
  <si>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</si>
  <si>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</si>
  <si>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</si>
  <si>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</si>
  <si>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</si>
  <si>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</si>
  <si>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</si>
  <si>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</si>
  <si>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</si>
  <si>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</si>
  <si>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</si>
  <si>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</si>
  <si>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</si>
  <si>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</si>
  <si>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</si>
  <si>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</si>
  <si>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</si>
  <si>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</si>
  <si>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</si>
  <si>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</si>
  <si>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</si>
  <si>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</si>
  <si>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</si>
  <si>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</si>
  <si>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</si>
  <si>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</si>
  <si>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</si>
  <si>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</si>
  <si>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</si>
  <si>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</si>
  <si>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</si>
  <si>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</si>
  <si>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</si>
  <si>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</si>
  <si>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</si>
  <si>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</si>
  <si>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</si>
  <si>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</si>
  <si>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</si>
  <si>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</si>
  <si>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</si>
  <si>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</si>
  <si>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</si>
  <si>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</si>
  <si>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</si>
  <si>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</si>
  <si>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</si>
  <si>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</si>
  <si>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</si>
  <si>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</si>
  <si>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</si>
  <si>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</si>
  <si>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</si>
  <si>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</si>
  <si>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</si>
  <si>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</si>
  <si>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</si>
  <si>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</si>
  <si>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</si>
  <si>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</si>
  <si>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</si>
  <si>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</si>
  <si>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</si>
  <si>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</si>
  <si>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</si>
  <si>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</si>
  <si>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</si>
  <si>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</si>
  <si>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</si>
  <si>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</si>
  <si>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</si>
  <si>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</si>
  <si>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</si>
  <si>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</si>
  <si>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</si>
  <si>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</si>
  <si>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</si>
  <si>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</si>
  <si>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</si>
  <si>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</si>
  <si>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</si>
  <si>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</si>
  <si>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</si>
  <si>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</si>
  <si>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</si>
  <si>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</si>
  <si>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</si>
  <si>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</si>
  <si>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</si>
  <si>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</si>
  <si>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</si>
  <si>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</si>
  <si>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</si>
  <si>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</si>
  <si>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</si>
  <si>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</si>
  <si>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</si>
  <si>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</si>
  <si>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</si>
  <si>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</si>
  <si>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</si>
  <si>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</si>
  <si>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</si>
  <si>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</si>
  <si>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</si>
  <si>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</si>
  <si>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</si>
  <si>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</si>
  <si>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</si>
  <si>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</si>
  <si>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</si>
  <si>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</si>
  <si>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</si>
  <si>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</si>
  <si>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</si>
  <si>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</si>
  <si>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</si>
  <si>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</si>
  <si>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</si>
  <si>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</si>
  <si>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</si>
  <si>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</si>
  <si>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</si>
  <si>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</si>
  <si>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</si>
  <si>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</si>
  <si>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</si>
  <si>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</si>
  <si>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</si>
  <si>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</si>
  <si>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</si>
  <si>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</si>
  <si>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</si>
  <si>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</si>
  <si>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</si>
  <si>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</si>
  <si>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</si>
  <si>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</si>
  <si>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</si>
  <si>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</si>
  <si>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</si>
  <si>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</si>
  <si>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</si>
  <si>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</si>
  <si>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</si>
  <si>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</si>
  <si>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</si>
  <si>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</si>
  <si>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</si>
  <si>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</si>
  <si>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</si>
  <si>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</si>
  <si>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</si>
  <si>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</si>
  <si>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</si>
  <si>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</si>
  <si>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</si>
  <si>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</si>
  <si>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</si>
  <si>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</si>
  <si>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</si>
  <si>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</si>
  <si>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</si>
  <si>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</si>
  <si>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</si>
  <si>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</si>
  <si>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</si>
  <si>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</si>
  <si>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</si>
  <si>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</si>
  <si>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</si>
  <si>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</si>
  <si>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</si>
  <si>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</si>
  <si>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</si>
  <si>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</si>
  <si>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</si>
  <si>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</si>
  <si>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</si>
  <si>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</si>
  <si>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</si>
  <si>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</si>
  <si>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</si>
  <si>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</si>
  <si>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</si>
  <si>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</si>
  <si>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</si>
  <si>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</si>
  <si>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</si>
  <si>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</si>
  <si>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</si>
  <si>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</si>
  <si>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</si>
  <si>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</si>
  <si>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</si>
  <si>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</si>
  <si>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</si>
  <si>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</si>
  <si>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</si>
  <si>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</si>
  <si>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</si>
  <si>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</si>
  <si>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</si>
  <si>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</si>
  <si>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</si>
  <si>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</si>
  <si>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</si>
  <si>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</si>
  <si>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</si>
  <si>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</si>
  <si>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</si>
  <si>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</si>
  <si>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</si>
  <si>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</si>
  <si>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</si>
  <si>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</si>
  <si>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</si>
  <si>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</si>
  <si>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</si>
  <si>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</si>
  <si>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</si>
  <si>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</si>
  <si>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</si>
  <si>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</si>
  <si>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</si>
  <si>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</si>
  <si>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</si>
  <si>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</si>
  <si>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</si>
  <si>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</si>
  <si>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</si>
  <si>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</si>
  <si>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</si>
  <si>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</si>
  <si>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</si>
  <si>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</si>
  <si>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</si>
  <si>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</si>
  <si>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</si>
  <si>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</si>
  <si>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</si>
  <si>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</si>
  <si>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</si>
  <si>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</si>
  <si>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</si>
  <si>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</si>
  <si>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</si>
  <si>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</si>
  <si>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</si>
  <si>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</si>
  <si>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</si>
  <si>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</si>
  <si>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</si>
  <si>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</si>
  <si>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</si>
  <si>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</si>
  <si>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</si>
  <si>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</si>
  <si>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</si>
  <si>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</si>
  <si>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</si>
  <si>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</si>
  <si>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</si>
  <si>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</si>
  <si>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</si>
  <si>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</si>
  <si>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</si>
  <si>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</si>
  <si>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</si>
  <si>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</si>
  <si>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</si>
  <si>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</si>
  <si>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</si>
  <si>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</si>
  <si>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</si>
  <si>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</si>
  <si>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</si>
  <si>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</si>
  <si>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</si>
  <si>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</si>
  <si>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</si>
  <si>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</si>
  <si>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</si>
  <si>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</si>
  <si>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</si>
  <si>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</si>
  <si>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</si>
  <si>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</si>
  <si>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</si>
  <si>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</si>
  <si>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</si>
  <si>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</si>
  <si>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</si>
  <si>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</si>
  <si>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</si>
  <si>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</si>
  <si>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</si>
  <si>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</si>
  <si>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</si>
  <si>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</si>
  <si>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</si>
  <si>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</si>
  <si>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</si>
  <si>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</si>
  <si>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</si>
  <si>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</si>
  <si>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</si>
  <si>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</si>
  <si>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</si>
  <si>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</si>
  <si>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</si>
  <si>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</si>
  <si>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</si>
  <si>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</si>
  <si>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</si>
  <si>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</si>
  <si>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</si>
  <si>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</si>
  <si>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</si>
  <si>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</si>
  <si>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</si>
  <si>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</si>
  <si>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</si>
  <si>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</si>
  <si>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</si>
  <si>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</si>
  <si>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</si>
  <si>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</si>
  <si>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</si>
  <si>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</si>
  <si>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</si>
  <si>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</si>
  <si>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</si>
  <si>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</si>
  <si>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</si>
  <si>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</si>
  <si>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</si>
  <si>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</si>
  <si>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</si>
  <si>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</si>
  <si>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</si>
  <si>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</si>
  <si>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</si>
  <si>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</si>
  <si>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</si>
  <si>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</si>
  <si>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</si>
  <si>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</si>
  <si>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</si>
  <si>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</si>
  <si>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</si>
  <si>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</si>
  <si>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</si>
  <si>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</si>
  <si>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</si>
  <si>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</si>
  <si>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</si>
  <si>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</si>
  <si>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</si>
  <si>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</si>
  <si>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</si>
  <si>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</si>
  <si>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</si>
  <si>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</si>
  <si>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</si>
  <si>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</si>
  <si>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</si>
  <si>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</si>
  <si>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</si>
  <si>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</si>
  <si>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</si>
  <si>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</si>
  <si>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</si>
  <si>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</si>
  <si>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</si>
  <si>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</si>
  <si>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</si>
  <si>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</si>
  <si>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</si>
  <si>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</si>
  <si>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</si>
  <si>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</si>
  <si>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</si>
  <si>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</si>
  <si>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</si>
  <si>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</si>
  <si>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</si>
  <si>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</si>
  <si>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</si>
  <si>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</si>
  <si>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</si>
  <si>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</si>
  <si>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</si>
  <si>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</si>
  <si>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</si>
  <si>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</si>
  <si>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</si>
  <si>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</si>
  <si>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</si>
  <si>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</si>
  <si>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</si>
  <si>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</si>
  <si>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</si>
  <si>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</si>
  <si>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</si>
  <si>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</si>
  <si>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</si>
  <si>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</si>
  <si>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</si>
  <si>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</si>
  <si>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</si>
  <si>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</si>
  <si>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</si>
  <si>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</si>
  <si>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</si>
  <si>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</si>
  <si>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</si>
  <si>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</si>
  <si>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</si>
  <si>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</si>
  <si>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</si>
  <si>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</si>
  <si>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</si>
  <si>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</si>
  <si>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</si>
  <si>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</si>
  <si>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</si>
  <si>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</si>
  <si>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</si>
  <si>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</si>
  <si>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</si>
  <si>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</si>
  <si>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</si>
  <si>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</si>
  <si>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</si>
  <si>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</si>
  <si>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</si>
  <si>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</si>
  <si>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</si>
  <si>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</si>
  <si>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</si>
  <si>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</si>
  <si>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</si>
  <si>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</si>
  <si>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</si>
  <si>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</si>
  <si>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</si>
  <si>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</si>
  <si>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</si>
  <si>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</si>
  <si>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</si>
  <si>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</si>
  <si>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</si>
  <si>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</si>
  <si>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</si>
  <si>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</si>
  <si>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</si>
  <si>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</si>
  <si>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</si>
  <si>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</si>
  <si>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</si>
  <si>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</si>
  <si>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</si>
  <si>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</si>
  <si>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</si>
  <si>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</si>
  <si>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</si>
  <si>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</si>
  <si>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</si>
  <si>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</si>
  <si>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</si>
  <si>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</si>
  <si>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</si>
  <si>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</si>
  <si>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</si>
  <si>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</si>
  <si>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</si>
  <si>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</si>
  <si>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</si>
  <si>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</si>
  <si>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</si>
  <si>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</si>
  <si>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</si>
  <si>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</si>
  <si>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</si>
  <si>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</si>
  <si>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</si>
  <si>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</si>
  <si>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</si>
  <si>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</si>
  <si>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</si>
  <si>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</si>
  <si>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</si>
  <si>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</si>
  <si>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</si>
  <si>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</si>
  <si>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</si>
  <si>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</si>
  <si>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</si>
  <si>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</si>
  <si>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</si>
  <si>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</si>
  <si>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</si>
  <si>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</si>
  <si>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</si>
  <si>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</si>
  <si>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</si>
  <si>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</si>
  <si>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</si>
  <si>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</si>
  <si>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</si>
  <si>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</si>
  <si>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</si>
  <si>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</si>
  <si>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</si>
  <si>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</si>
  <si>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</si>
  <si>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</si>
  <si>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</si>
  <si>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</si>
  <si>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</si>
  <si>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</si>
  <si>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</si>
  <si>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</si>
  <si>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</si>
  <si>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</si>
  <si>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</si>
  <si>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</si>
  <si>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</si>
  <si>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</si>
  <si>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</si>
  <si>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</si>
  <si>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</si>
  <si>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</si>
  <si>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</si>
  <si>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</si>
  <si>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</si>
  <si>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</si>
  <si>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</si>
  <si>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</si>
  <si>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</si>
  <si>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</si>
  <si>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</si>
  <si>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</si>
  <si>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</si>
  <si>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</si>
  <si>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</si>
  <si>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</si>
  <si>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</si>
  <si>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</si>
  <si>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</si>
  <si>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</si>
  <si>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</si>
  <si>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</si>
  <si>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</si>
  <si>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</si>
  <si>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</si>
  <si>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</si>
  <si>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</si>
  <si>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</si>
  <si>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</si>
  <si>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</si>
  <si>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</si>
  <si>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</si>
  <si>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</si>
  <si>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</si>
  <si>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</si>
  <si>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</si>
  <si>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</si>
  <si>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</si>
  <si>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</si>
  <si>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</si>
  <si>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</si>
  <si>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</si>
  <si>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</si>
  <si>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</si>
  <si>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</si>
  <si>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</si>
  <si>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</si>
  <si>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</si>
  <si>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</si>
  <si>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</si>
  <si>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</si>
  <si>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</si>
  <si>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</si>
  <si>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</si>
  <si>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</si>
  <si>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</si>
  <si>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</si>
  <si>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</si>
  <si>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</si>
  <si>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</si>
  <si>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</si>
  <si>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</si>
  <si>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</si>
  <si>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</si>
  <si>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</si>
  <si>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</si>
  <si>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</si>
  <si>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</si>
  <si>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</si>
  <si>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</si>
  <si>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</si>
  <si>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</si>
  <si>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</si>
  <si>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</si>
  <si>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</si>
  <si>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</si>
  <si>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</si>
  <si>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</si>
  <si>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</si>
  <si>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</si>
  <si>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</si>
  <si>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</si>
  <si>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</si>
  <si>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</si>
  <si>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</si>
  <si>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</si>
  <si>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</si>
  <si>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</si>
  <si>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</si>
  <si>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</si>
  <si>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</si>
  <si>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</si>
  <si>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</si>
  <si>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</si>
  <si>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</si>
  <si>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</si>
  <si>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</si>
  <si>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</si>
  <si>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</si>
  <si>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</si>
  <si>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</si>
  <si>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</si>
  <si>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</si>
  <si>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</si>
  <si>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</si>
  <si>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</si>
  <si>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</si>
  <si>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</si>
  <si>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</si>
  <si>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</si>
  <si>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</si>
  <si>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</si>
  <si>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</si>
  <si>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</si>
  <si>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</si>
  <si>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</si>
  <si>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</si>
  <si>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</si>
  <si>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</si>
  <si>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</si>
  <si>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</si>
  <si>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</si>
  <si>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</si>
  <si>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</si>
  <si>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</si>
  <si>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</si>
  <si>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</si>
  <si>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</si>
  <si>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</si>
  <si>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</si>
  <si>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</si>
  <si>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</si>
  <si>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</si>
  <si>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</si>
  <si>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</si>
  <si>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</si>
  <si>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</si>
  <si>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</si>
  <si>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</si>
  <si>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</si>
  <si>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</si>
  <si>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</si>
  <si>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</si>
  <si>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</si>
  <si>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</si>
  <si>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</si>
  <si>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</si>
  <si>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</si>
  <si>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</si>
  <si>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</si>
  <si>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</si>
  <si>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</si>
  <si>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</si>
  <si>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</si>
  <si>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</si>
  <si>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</si>
  <si>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</si>
  <si>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</si>
  <si>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</si>
  <si>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</si>
  <si>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</si>
  <si>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</si>
  <si>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</si>
  <si>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</si>
  <si>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</si>
  <si>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</si>
  <si>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</si>
  <si>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</si>
  <si>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</si>
  <si>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</si>
  <si>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</si>
  <si>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</si>
  <si>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</si>
  <si>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</si>
  <si>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</si>
  <si>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</si>
  <si>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</si>
  <si>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</si>
  <si>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</si>
  <si>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</si>
  <si>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</si>
  <si>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</si>
  <si>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</si>
  <si>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</si>
  <si>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</si>
  <si>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</si>
  <si>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</si>
  <si>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</si>
  <si>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</si>
  <si>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</si>
  <si>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</si>
  <si>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</si>
  <si>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</si>
  <si>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</si>
  <si>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</si>
  <si>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</si>
  <si>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</si>
  <si>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</si>
  <si>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</si>
  <si>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</si>
  <si>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</si>
  <si>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</si>
  <si>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</si>
  <si>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</si>
  <si>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</si>
  <si>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</si>
  <si>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</si>
  <si>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</si>
  <si>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</si>
  <si>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</si>
  <si>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</si>
  <si>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</si>
  <si>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</si>
  <si>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</si>
  <si>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</si>
  <si>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</si>
  <si>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</si>
  <si>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</si>
  <si>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</si>
  <si>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</si>
  <si>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</si>
  <si>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</si>
  <si>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</si>
  <si>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</si>
  <si>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</si>
  <si>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</si>
  <si>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</si>
  <si>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</si>
  <si>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</si>
  <si>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</si>
  <si>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</si>
  <si>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</si>
  <si>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</si>
  <si>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</si>
  <si>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</si>
  <si>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</si>
  <si>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</si>
  <si>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</si>
  <si>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</si>
  <si>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</si>
  <si>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</si>
  <si>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</si>
  <si>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</si>
  <si>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</si>
  <si>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</si>
  <si>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</si>
  <si>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</si>
  <si>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</si>
  <si>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</si>
  <si>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</si>
  <si>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</si>
  <si>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</si>
  <si>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</si>
  <si>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</si>
  <si>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</si>
  <si>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</si>
  <si>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</si>
  <si>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</si>
  <si>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</si>
  <si>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</si>
  <si>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</si>
  <si>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</si>
  <si>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</si>
  <si>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</si>
  <si>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</si>
  <si>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</si>
  <si>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</si>
  <si>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</si>
  <si>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</si>
  <si>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</si>
  <si>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</si>
  <si>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</si>
  <si>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</si>
  <si>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</si>
  <si>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</si>
  <si>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</si>
  <si>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</si>
  <si>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</si>
  <si>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</si>
  <si>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</si>
  <si>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</si>
  <si>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</si>
  <si>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</si>
  <si>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</si>
  <si>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</si>
  <si>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</si>
  <si>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</si>
  <si>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</si>
  <si>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</si>
  <si>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</si>
  <si>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</si>
  <si>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</si>
  <si>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</si>
  <si>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</si>
  <si>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</si>
  <si>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</si>
  <si>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</si>
  <si>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</si>
  <si>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</si>
  <si>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</si>
  <si>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</si>
  <si>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</si>
  <si>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</si>
  <si>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</si>
  <si>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</si>
  <si>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</si>
  <si>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</si>
  <si>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</si>
  <si>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</si>
  <si>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</si>
  <si>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</si>
  <si>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</si>
  <si>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</si>
  <si>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</si>
  <si>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</si>
  <si>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</si>
  <si>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</si>
  <si>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</si>
  <si>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</si>
  <si>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</si>
  <si>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</si>
  <si>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</si>
  <si>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</si>
  <si>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</si>
  <si>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</si>
  <si>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</si>
  <si>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</si>
  <si>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</si>
  <si>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</si>
  <si>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</si>
  <si>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</si>
  <si>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</si>
  <si>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</si>
  <si>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</si>
  <si>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</si>
  <si>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</si>
  <si>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</si>
  <si>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</si>
  <si>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</si>
  <si>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</si>
  <si>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</si>
  <si>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</si>
  <si>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</si>
  <si>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</si>
  <si>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</si>
  <si>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</si>
  <si>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</si>
  <si>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</si>
  <si>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</si>
  <si>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</si>
  <si>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</si>
  <si>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</si>
  <si>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</si>
  <si>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</si>
  <si>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</si>
  <si>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</si>
  <si>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</si>
  <si>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</si>
  <si>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</si>
  <si>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</si>
  <si>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</si>
  <si>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</si>
  <si>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</si>
  <si>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</si>
  <si>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</si>
  <si>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</si>
  <si>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</si>
  <si>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</si>
  <si>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</si>
  <si>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</si>
  <si>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</si>
  <si>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</si>
  <si>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</si>
  <si>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</si>
  <si>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</si>
  <si>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</si>
  <si>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</si>
  <si>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</si>
  <si>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</si>
  <si>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</si>
  <si>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</si>
  <si>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</si>
  <si>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</si>
  <si>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</si>
  <si>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</si>
  <si>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</si>
  <si>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</si>
  <si>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</si>
  <si>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</si>
  <si>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</si>
  <si>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</si>
  <si>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</si>
  <si>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</si>
  <si>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</si>
  <si>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</si>
  <si>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</si>
  <si>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</si>
  <si>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</si>
  <si>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</si>
  <si>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</si>
  <si>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</si>
  <si>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</si>
  <si>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</si>
  <si>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</si>
  <si>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</si>
  <si>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</si>
  <si>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</si>
  <si>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</si>
  <si>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</si>
  <si>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</si>
  <si>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</si>
  <si>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</si>
  <si>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</si>
  <si>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</si>
  <si>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</si>
  <si>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</si>
  <si>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</si>
  <si>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</si>
  <si>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</si>
  <si>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</si>
  <si>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</si>
  <si>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</si>
  <si>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</si>
  <si>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</si>
  <si>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</si>
  <si>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</si>
  <si>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</si>
  <si>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</si>
  <si>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</si>
  <si>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</si>
  <si>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</si>
  <si>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</si>
  <si>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</si>
  <si>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</si>
  <si>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</si>
  <si>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</si>
  <si>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</si>
  <si>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</si>
  <si>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</si>
  <si>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</si>
  <si>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</si>
  <si>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</si>
  <si>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</si>
  <si>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</si>
  <si>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</si>
  <si>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</si>
  <si>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</si>
  <si>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</si>
  <si>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</si>
  <si>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</si>
  <si>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</si>
  <si>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</si>
  <si>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</si>
  <si>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</si>
  <si>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</si>
  <si>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</si>
  <si>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</si>
  <si>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</si>
  <si>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</si>
  <si>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</si>
  <si>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</si>
  <si>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</si>
  <si>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</si>
  <si>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</si>
  <si>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</si>
  <si>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</si>
  <si>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</si>
  <si>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</si>
  <si>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</si>
  <si>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</si>
  <si>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</si>
  <si>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</si>
  <si>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</si>
  <si>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</si>
  <si>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</si>
  <si>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</si>
  <si>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</si>
  <si>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</si>
  <si>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</si>
  <si>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</si>
  <si>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</si>
  <si>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</si>
  <si>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</si>
  <si>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</si>
  <si>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</si>
  <si>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</si>
  <si>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</si>
  <si>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</si>
  <si>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</si>
  <si>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</si>
  <si>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</si>
  <si>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</si>
  <si>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</si>
  <si>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</si>
  <si>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</si>
  <si>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</si>
  <si>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</si>
  <si>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</si>
  <si>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</si>
  <si>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</si>
  <si>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</si>
  <si>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</si>
  <si>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</si>
  <si>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</si>
  <si>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</si>
  <si>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</si>
  <si>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</si>
  <si>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</si>
  <si>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</si>
  <si>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</si>
  <si>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</si>
  <si>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</si>
  <si>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</si>
  <si>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</si>
  <si>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</si>
  <si>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</si>
  <si>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</si>
  <si>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</si>
  <si>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</si>
  <si>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</si>
  <si>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</si>
  <si>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</si>
  <si>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</si>
  <si>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</si>
  <si>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</si>
  <si>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</si>
  <si>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</si>
  <si>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</si>
  <si>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</si>
  <si>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</si>
  <si>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</si>
  <si>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</si>
  <si>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</si>
  <si>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</si>
  <si>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</si>
  <si>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</si>
  <si>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</si>
  <si>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</si>
  <si>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</si>
  <si>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</si>
  <si>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</si>
  <si>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</si>
  <si>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</si>
  <si>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</si>
  <si>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</si>
  <si>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</si>
  <si>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</si>
  <si>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</si>
  <si>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</si>
  <si>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</si>
  <si>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</si>
  <si>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</si>
  <si>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</si>
  <si>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</si>
  <si>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</si>
  <si>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</si>
  <si>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</si>
  <si>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</si>
  <si>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</si>
  <si>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</si>
  <si>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</si>
  <si>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</si>
  <si>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</si>
  <si>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</si>
  <si>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</si>
  <si>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</si>
  <si>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</si>
  <si>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</si>
  <si>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</si>
  <si>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</si>
  <si>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</si>
  <si>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</si>
  <si>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</si>
  <si>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</si>
  <si>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</si>
  <si>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</si>
  <si>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</si>
  <si>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</si>
  <si>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</si>
  <si>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</si>
  <si>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</si>
  <si>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</si>
  <si>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</si>
  <si>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</si>
  <si>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</si>
  <si>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</si>
  <si>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</si>
  <si>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</si>
  <si>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</si>
  <si>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</si>
  <si>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</si>
  <si>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</si>
  <si>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</si>
  <si>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</si>
  <si>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</si>
  <si>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</si>
  <si>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</si>
  <si>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</si>
  <si>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</si>
  <si>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</si>
  <si>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</si>
  <si>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</si>
  <si>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</si>
  <si>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</si>
  <si>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</si>
  <si>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</si>
  <si>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</si>
  <si>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</si>
  <si>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</si>
  <si>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</si>
  <si>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</si>
  <si>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</si>
  <si>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</si>
  <si>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</si>
  <si>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</si>
  <si>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</si>
  <si>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</si>
  <si>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</si>
  <si>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</si>
  <si>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</si>
  <si>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</si>
  <si>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</si>
  <si>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</si>
  <si>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</si>
  <si>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</si>
  <si>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</si>
  <si>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</si>
  <si>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</si>
  <si>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</si>
  <si>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</si>
  <si>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</si>
  <si>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</si>
  <si>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</si>
  <si>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</si>
  <si>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</si>
  <si>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</si>
  <si>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</si>
  <si>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</si>
  <si>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</si>
  <si>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</si>
  <si>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</si>
  <si>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</si>
  <si>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</si>
  <si>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</si>
  <si>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</si>
  <si>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</si>
  <si>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</si>
  <si>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</si>
  <si>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</si>
  <si>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</si>
  <si>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</si>
  <si>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</si>
  <si>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</si>
  <si>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</si>
  <si>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</si>
  <si>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</si>
  <si>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</si>
  <si>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</si>
  <si>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</si>
  <si>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</si>
  <si>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</si>
  <si>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</si>
  <si>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</si>
  <si>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</si>
  <si>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</si>
  <si>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</si>
  <si>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</si>
  <si>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</si>
  <si>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</si>
  <si>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</si>
  <si>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</si>
  <si>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</si>
  <si>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</si>
  <si>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</si>
  <si>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</si>
  <si>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</si>
  <si>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</si>
  <si>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</si>
  <si>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</si>
  <si>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</si>
  <si>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</si>
  <si>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</si>
  <si>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</si>
  <si>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</si>
  <si>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</si>
  <si>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</si>
  <si>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</si>
  <si>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</si>
  <si>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</si>
  <si>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</si>
  <si>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</si>
  <si>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</si>
  <si>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</si>
  <si>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</si>
  <si>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</si>
  <si>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</si>
  <si>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</si>
  <si>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</si>
  <si>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</si>
  <si>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</si>
  <si>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</si>
  <si>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</si>
  <si>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</si>
  <si>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</si>
  <si>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</si>
  <si>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</si>
  <si>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</si>
  <si>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</si>
  <si>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</si>
  <si>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</si>
  <si>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</si>
  <si>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</si>
  <si>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</si>
  <si>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</si>
  <si>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</si>
  <si>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</si>
  <si>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</si>
  <si>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</si>
  <si>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</si>
  <si>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</si>
  <si>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</si>
  <si>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</si>
  <si>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</si>
  <si>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</si>
  <si>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</si>
  <si>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</si>
  <si>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</si>
  <si>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</si>
  <si>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</si>
  <si>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</si>
  <si>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</si>
  <si>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</si>
  <si>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</si>
  <si>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</si>
  <si>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</si>
  <si>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</si>
  <si>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</si>
  <si>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</si>
  <si>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</si>
  <si>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</si>
  <si>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</si>
  <si>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</si>
  <si>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</si>
  <si>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</si>
  <si>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</si>
  <si>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</si>
  <si>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</si>
  <si>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</si>
  <si>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</si>
  <si>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</si>
  <si>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</si>
  <si>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</si>
  <si>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</si>
  <si>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</si>
  <si>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</si>
  <si>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</si>
  <si>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</si>
  <si>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</si>
  <si>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</si>
  <si>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</si>
  <si>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</si>
  <si>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</si>
  <si>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</si>
  <si>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</si>
  <si>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</si>
  <si>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</si>
  <si>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</si>
  <si>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</si>
  <si>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</si>
  <si>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</si>
  <si>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</si>
  <si>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</si>
  <si>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</si>
  <si>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</si>
  <si>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</si>
  <si>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</si>
  <si>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</si>
  <si>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</si>
  <si>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</si>
  <si>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</si>
  <si>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</si>
  <si>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</si>
  <si>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</si>
  <si>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</si>
  <si>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</si>
  <si>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</si>
  <si>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</si>
  <si>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</si>
  <si>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</si>
  <si>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</si>
  <si>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</si>
  <si>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</si>
  <si>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</si>
  <si>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</si>
  <si>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</si>
  <si>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</si>
  <si>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</si>
  <si>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</si>
  <si>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</si>
  <si>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</si>
  <si>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</si>
  <si>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</si>
  <si>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</si>
  <si>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</si>
  <si>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</si>
  <si>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</si>
  <si>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</si>
  <si>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</si>
  <si>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</si>
  <si>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</si>
  <si>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</si>
  <si>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</si>
  <si>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</si>
  <si>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</si>
  <si>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</si>
  <si>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</si>
  <si>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</si>
  <si>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</si>
  <si>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</si>
  <si>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</si>
  <si>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</si>
  <si>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</si>
  <si>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</si>
  <si>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</si>
  <si>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</si>
  <si>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</si>
  <si>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</si>
  <si>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</si>
  <si>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</si>
  <si>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</si>
  <si>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</si>
  <si>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</si>
  <si>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</si>
  <si>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</si>
  <si>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</si>
  <si>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</si>
  <si>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</si>
  <si>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</si>
  <si>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</si>
  <si>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</si>
  <si>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</si>
  <si>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</si>
  <si>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</si>
  <si>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</si>
  <si>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</si>
  <si>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</si>
  <si>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</si>
  <si>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</si>
  <si>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</si>
  <si>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</si>
  <si>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</si>
  <si>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</si>
  <si>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</si>
  <si>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</si>
  <si>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</si>
  <si>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</si>
  <si>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</si>
  <si>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</si>
  <si>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</si>
  <si>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</si>
  <si>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</si>
  <si>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</si>
  <si>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</si>
  <si>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</si>
  <si>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</si>
  <si>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</si>
  <si>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</si>
  <si>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</si>
  <si>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</si>
  <si>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</si>
  <si>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</si>
  <si>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</si>
  <si>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</si>
  <si>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</si>
  <si>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</si>
  <si>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</si>
  <si>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</si>
  <si>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</si>
  <si>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</si>
  <si>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</si>
  <si>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</si>
  <si>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</si>
  <si>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</si>
  <si>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</si>
  <si>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</si>
  <si>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</si>
  <si>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</si>
  <si>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</si>
  <si>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</si>
  <si>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</si>
  <si>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</si>
  <si>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</si>
  <si>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</si>
  <si>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</si>
  <si>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</si>
  <si>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</si>
  <si>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</si>
  <si>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</si>
  <si>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</si>
  <si>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</si>
  <si>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</si>
  <si>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</si>
  <si>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</si>
  <si>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</si>
  <si>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</si>
  <si>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</si>
  <si>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</si>
  <si>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</si>
  <si>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</si>
  <si>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</si>
  <si>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</si>
  <si>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</si>
  <si>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</si>
  <si>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</si>
  <si>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</si>
  <si>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</si>
  <si>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</si>
  <si>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</si>
  <si>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</si>
  <si>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</si>
  <si>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</si>
  <si>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</si>
  <si>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</si>
  <si>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</si>
  <si>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</si>
  <si>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</si>
  <si>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</si>
  <si>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</si>
  <si>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</si>
  <si>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</si>
  <si>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</si>
  <si>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</si>
  <si>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</si>
  <si>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</si>
  <si>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</si>
  <si>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</si>
  <si>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</si>
  <si>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</si>
  <si>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</si>
  <si>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</si>
  <si>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</si>
  <si>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</si>
  <si>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</si>
  <si>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</si>
  <si>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</si>
  <si>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</si>
  <si>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</si>
  <si>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</si>
  <si>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</si>
  <si>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</si>
  <si>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</si>
  <si>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</si>
  <si>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</si>
  <si>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</si>
  <si>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</si>
  <si>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</si>
  <si>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</si>
  <si>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</si>
  <si>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</si>
  <si>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</si>
  <si>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</si>
  <si>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</si>
  <si>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</si>
  <si>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</si>
  <si>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</si>
  <si>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</si>
  <si>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</si>
  <si>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</si>
  <si>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</si>
  <si>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</si>
  <si>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</si>
  <si>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</si>
  <si>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</si>
  <si>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</si>
  <si>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</si>
  <si>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</si>
  <si>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</si>
  <si>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</si>
  <si>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</si>
  <si>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</si>
  <si>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</si>
  <si>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</si>
  <si>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</si>
  <si>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</si>
  <si>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</si>
  <si>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</si>
  <si>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</si>
  <si>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</si>
  <si>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</si>
  <si>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</si>
  <si>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</si>
  <si>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</si>
  <si>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</si>
  <si>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</si>
  <si>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</si>
  <si>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</si>
  <si>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</si>
  <si>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</si>
  <si>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</si>
  <si>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</si>
  <si>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</si>
  <si>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</si>
  <si>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</si>
  <si>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</si>
  <si>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</si>
  <si>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</si>
  <si>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</si>
  <si>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</si>
  <si>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</si>
  <si>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</si>
  <si>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</si>
  <si>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</si>
  <si>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</si>
  <si>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</si>
  <si>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</si>
  <si>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</si>
  <si>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</si>
  <si>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</si>
  <si>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</si>
  <si>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</si>
  <si>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</si>
  <si>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</si>
  <si>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</si>
  <si>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</si>
  <si>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</si>
  <si>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</si>
  <si>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</si>
  <si>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</si>
  <si>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</si>
  <si>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</si>
  <si>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</si>
  <si>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</si>
  <si>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</si>
  <si>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</si>
  <si>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</si>
  <si>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</si>
  <si>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</si>
  <si>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</si>
  <si>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</si>
  <si>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</si>
  <si>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</si>
  <si>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</si>
  <si>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</si>
  <si>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</si>
  <si>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</si>
  <si>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</si>
  <si>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</si>
  <si>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</si>
  <si>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</si>
  <si>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</si>
  <si>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</si>
  <si>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</si>
  <si>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</si>
  <si>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</si>
  <si>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</si>
  <si>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</si>
  <si>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</si>
  <si>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</si>
  <si>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</si>
  <si>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</si>
  <si>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</si>
  <si>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</si>
  <si>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</si>
  <si>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</si>
  <si>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</si>
  <si>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</si>
  <si>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</si>
  <si>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</si>
  <si>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</si>
  <si>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</si>
  <si>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</si>
  <si>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</si>
  <si>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</si>
  <si>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</si>
  <si>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</si>
  <si>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</si>
  <si>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</si>
  <si>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</si>
  <si>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</si>
  <si>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</si>
  <si>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</si>
  <si>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</si>
  <si>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</si>
  <si>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</si>
  <si>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</si>
  <si>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</si>
  <si>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</si>
  <si>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</si>
  <si>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</si>
  <si>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</si>
  <si>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</si>
  <si>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</si>
  <si>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</si>
  <si>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</si>
  <si>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</si>
  <si>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</si>
  <si>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</si>
  <si>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</si>
  <si>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</si>
  <si>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</si>
  <si>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</si>
  <si>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</si>
  <si>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</si>
  <si>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</si>
  <si>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</si>
  <si>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</si>
  <si>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</si>
  <si>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</si>
  <si>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</si>
  <si>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</si>
  <si>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</si>
  <si>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</si>
  <si>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</si>
  <si>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</si>
  <si>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</si>
  <si>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</si>
  <si>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</si>
  <si>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</si>
  <si>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</si>
  <si>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</si>
  <si>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</si>
  <si>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</si>
  <si>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</si>
  <si>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</si>
  <si>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</si>
  <si>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</si>
  <si>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</si>
  <si>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</si>
  <si>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</si>
  <si>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</si>
  <si>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</si>
  <si>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</si>
  <si>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</si>
  <si>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</si>
  <si>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</si>
  <si>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</si>
  <si>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</si>
  <si>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</si>
  <si>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</si>
  <si>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</si>
  <si>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</si>
  <si>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</si>
  <si>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</si>
  <si>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</si>
  <si>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</si>
  <si>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</si>
  <si>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</si>
  <si>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</si>
  <si>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</si>
  <si>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</si>
  <si>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</si>
  <si>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</si>
  <si>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</si>
  <si>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</si>
  <si>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</si>
  <si>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</si>
  <si>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</si>
  <si>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</si>
  <si>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</si>
  <si>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</si>
  <si>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</si>
  <si>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</si>
  <si>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</si>
  <si>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</si>
  <si>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</si>
  <si>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</si>
  <si>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</si>
  <si>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</si>
  <si>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</si>
  <si>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</si>
  <si>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</si>
  <si>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</si>
  <si>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</si>
  <si>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</si>
  <si>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</si>
  <si>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</si>
  <si>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</si>
  <si>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</si>
  <si>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</si>
  <si>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</si>
  <si>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</si>
  <si>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</si>
  <si>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</si>
  <si>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</si>
  <si>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</si>
  <si>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</si>
  <si>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</si>
  <si>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</si>
  <si>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</si>
  <si>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</si>
  <si>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</si>
  <si>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</si>
  <si>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</si>
  <si>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</si>
  <si>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</si>
  <si>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</si>
  <si>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</si>
  <si>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</si>
  <si>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</si>
  <si>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</si>
  <si>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</si>
  <si>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</si>
  <si>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</si>
  <si>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</si>
  <si>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</si>
  <si>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</si>
  <si>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</si>
  <si>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</si>
  <si>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</si>
  <si>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</si>
  <si>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</si>
  <si>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</si>
  <si>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</si>
  <si>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</si>
  <si>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</si>
  <si>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</si>
  <si>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</si>
  <si>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</si>
  <si>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</si>
  <si>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</si>
  <si>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</si>
  <si>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</si>
  <si>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</si>
  <si>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</si>
  <si>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</si>
  <si>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</si>
  <si>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</si>
  <si>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</si>
  <si>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</si>
  <si>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</si>
  <si>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</si>
  <si>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</si>
  <si>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</si>
  <si>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</si>
  <si>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</si>
  <si>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</si>
  <si>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</si>
  <si>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</si>
  <si>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</si>
  <si>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</si>
  <si>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</si>
  <si>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</si>
  <si>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</si>
  <si>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</si>
  <si>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</si>
  <si>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</si>
  <si>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</si>
  <si>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</si>
  <si>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</si>
  <si>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</si>
  <si>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</si>
  <si>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</si>
  <si>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</si>
  <si>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</si>
  <si>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</si>
  <si>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</si>
  <si>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</si>
  <si>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</si>
  <si>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</si>
  <si>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</si>
  <si>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</si>
  <si>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</si>
  <si>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</si>
  <si>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</si>
  <si>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</si>
  <si>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</si>
  <si>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</si>
  <si>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</si>
  <si>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</si>
  <si>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</si>
  <si>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</si>
  <si>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</si>
  <si>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</si>
  <si>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</si>
  <si>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</si>
  <si>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</si>
  <si>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</si>
  <si>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</si>
  <si>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</si>
  <si>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</si>
  <si>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</si>
  <si>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</si>
  <si>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</si>
  <si>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</si>
  <si>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</si>
  <si>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</si>
  <si>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</si>
  <si>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</si>
  <si>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</si>
  <si>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</si>
  <si>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</si>
  <si>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</si>
  <si>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</si>
  <si>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</si>
  <si>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</si>
  <si>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</si>
  <si>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</si>
  <si>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</si>
  <si>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</si>
  <si>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</si>
  <si>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</si>
  <si>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</si>
  <si>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</si>
  <si>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</si>
  <si>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</si>
  <si>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</si>
  <si>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</si>
  <si>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</si>
  <si>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</si>
  <si>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</si>
  <si>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</si>
  <si>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</si>
  <si>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</si>
  <si>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</si>
  <si>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</si>
  <si>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</si>
  <si>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</si>
  <si>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</si>
  <si>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</si>
  <si>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</si>
  <si>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</si>
  <si>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</si>
  <si>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</si>
  <si>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</si>
  <si>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</si>
  <si>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</si>
  <si>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</si>
  <si>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</si>
  <si>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</si>
  <si>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</si>
  <si>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</si>
  <si>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</si>
  <si>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</si>
  <si>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</si>
  <si>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</si>
  <si>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</si>
  <si>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</si>
  <si>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</si>
  <si>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</si>
  <si>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</si>
  <si>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</si>
  <si>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</si>
  <si>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</si>
  <si>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</si>
  <si>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</si>
  <si>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</si>
  <si>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</si>
  <si>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</si>
  <si>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</si>
  <si>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</si>
  <si>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</si>
  <si>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</si>
  <si>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</si>
  <si>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</si>
  <si>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</si>
  <si>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</si>
  <si>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</si>
  <si>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</si>
  <si>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</si>
  <si>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</si>
  <si>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</si>
  <si>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</si>
  <si>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</si>
  <si>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</si>
  <si>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</si>
  <si>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</si>
  <si>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</si>
  <si>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</si>
  <si>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</si>
  <si>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</si>
  <si>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</si>
  <si>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</si>
  <si>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</si>
  <si>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</si>
  <si>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</si>
  <si>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</si>
  <si>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</si>
  <si>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</si>
  <si>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</si>
  <si>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</si>
  <si>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</si>
  <si>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</si>
  <si>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</si>
  <si>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</si>
  <si>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</si>
  <si>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</si>
  <si>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</si>
  <si>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</si>
  <si>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</si>
  <si>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</si>
  <si>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</si>
  <si>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</si>
  <si>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</si>
  <si>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</si>
  <si>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</si>
  <si>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</si>
  <si>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</si>
  <si>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</si>
  <si>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</si>
  <si>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</si>
  <si>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</si>
  <si>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</si>
  <si>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</si>
  <si>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</si>
  <si>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</si>
  <si>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</si>
  <si>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</si>
  <si>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</si>
  <si>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</si>
  <si>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</si>
  <si>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</si>
  <si>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</si>
  <si>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</si>
  <si>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</si>
  <si>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</si>
  <si>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</si>
  <si>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</si>
  <si>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</si>
  <si>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</si>
  <si>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</si>
  <si>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</si>
  <si>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</si>
  <si>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</si>
  <si>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</si>
  <si>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</si>
  <si>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</si>
  <si>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</si>
  <si>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</si>
  <si>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</si>
  <si>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</si>
  <si>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</si>
  <si>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</si>
  <si>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</si>
  <si>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</si>
  <si>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</si>
  <si>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</si>
  <si>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</si>
  <si>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</si>
  <si>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</si>
  <si>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</si>
  <si>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</si>
  <si>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</si>
  <si>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</si>
  <si>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</si>
  <si>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</si>
  <si>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</si>
  <si>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</si>
  <si>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</si>
  <si>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</si>
  <si>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</si>
  <si>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</si>
  <si>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</si>
  <si>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</si>
  <si>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</si>
  <si>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</si>
  <si>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</si>
  <si>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</si>
  <si>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</si>
  <si>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</si>
  <si>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</si>
  <si>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</si>
  <si>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</si>
  <si>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</si>
  <si>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</si>
  <si>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</si>
  <si>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</si>
  <si>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</si>
  <si>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</si>
  <si>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</si>
  <si>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</si>
  <si>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</si>
  <si>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</si>
  <si>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</si>
  <si>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</si>
  <si>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</si>
  <si>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</si>
  <si>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</si>
  <si>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</si>
  <si>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</si>
  <si>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</si>
  <si>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</si>
  <si>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</si>
  <si>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</si>
  <si>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</si>
  <si>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</si>
  <si>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</si>
  <si>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</si>
  <si>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</si>
  <si>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</si>
  <si>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</si>
  <si>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</si>
  <si>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</si>
  <si>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</si>
  <si>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</si>
  <si>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</si>
  <si>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</si>
  <si>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</si>
  <si>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</si>
  <si>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</si>
  <si>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</si>
  <si>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</si>
  <si>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</si>
  <si>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</si>
  <si>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</si>
  <si>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</si>
  <si>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</si>
  <si>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</si>
  <si>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</si>
  <si>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</si>
  <si>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</si>
  <si>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</si>
  <si>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</si>
  <si>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</si>
  <si>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</si>
  <si>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</si>
  <si>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</si>
  <si>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</si>
  <si>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</si>
  <si>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</si>
  <si>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</si>
  <si>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</si>
  <si>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</si>
  <si>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</si>
  <si>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</si>
  <si>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</si>
  <si>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</si>
  <si>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</si>
  <si>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</si>
  <si>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</si>
  <si>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</si>
  <si>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</si>
  <si>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</si>
  <si>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</si>
  <si>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</si>
  <si>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</si>
  <si>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</si>
  <si>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</si>
  <si>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</si>
  <si>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</si>
  <si>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</si>
  <si>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</si>
  <si>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</si>
  <si>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</si>
  <si>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</si>
  <si>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</si>
  <si>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</si>
  <si>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</si>
  <si>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</si>
  <si>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</si>
  <si>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</si>
  <si>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</si>
  <si>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</si>
  <si>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</si>
  <si>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</si>
  <si>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</si>
  <si>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</si>
  <si>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</si>
  <si>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</si>
  <si>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</si>
  <si>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</si>
  <si>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</si>
  <si>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</si>
  <si>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</si>
  <si>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</si>
  <si>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</si>
  <si>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</si>
  <si>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</si>
  <si>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</si>
  <si>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</si>
  <si>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</si>
  <si>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</si>
  <si>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</si>
  <si>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</si>
  <si>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</si>
  <si>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</si>
  <si>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</si>
  <si>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</si>
  <si>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</si>
  <si>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</si>
  <si>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</si>
  <si>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</si>
  <si>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</si>
  <si>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</si>
  <si>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</si>
  <si>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</si>
  <si>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</si>
  <si>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</si>
  <si>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</si>
  <si>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</si>
  <si>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</si>
  <si>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</si>
  <si>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</si>
  <si>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</si>
  <si>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</si>
  <si>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</si>
  <si>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</si>
  <si>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</si>
  <si>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</si>
  <si>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</si>
  <si>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</si>
  <si>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</si>
  <si>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</si>
  <si>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</si>
  <si>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</si>
  <si>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</si>
  <si>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</si>
  <si>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</si>
  <si>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</si>
  <si>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</si>
  <si>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</si>
  <si>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</si>
  <si>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</si>
  <si>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</si>
  <si>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</si>
  <si>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</si>
  <si>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</si>
  <si>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</si>
  <si>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</si>
  <si>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</si>
  <si>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</si>
  <si>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</si>
  <si>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</si>
  <si>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</si>
  <si>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</si>
  <si>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</si>
  <si>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</si>
  <si>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</si>
  <si>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</si>
  <si>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</si>
  <si>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</si>
  <si>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</si>
  <si>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</si>
  <si>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</si>
  <si>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</si>
  <si>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</si>
  <si>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</si>
  <si>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</si>
  <si>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</si>
  <si>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</si>
  <si>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</si>
  <si>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</si>
  <si>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</si>
  <si>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</si>
  <si>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</si>
  <si>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</si>
  <si>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</si>
  <si>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</si>
  <si>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</si>
  <si>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</si>
  <si>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</si>
  <si>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</si>
  <si>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</si>
  <si>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</si>
  <si>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</si>
  <si>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</si>
  <si>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</si>
  <si>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</si>
  <si>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</si>
  <si>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</si>
  <si>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</si>
  <si>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</si>
  <si>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</si>
  <si>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</si>
  <si>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</si>
  <si>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</si>
  <si>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</si>
  <si>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</si>
  <si>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</si>
  <si>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</si>
  <si>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</si>
  <si>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</si>
  <si>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</si>
  <si>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</si>
  <si>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</si>
  <si>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</si>
  <si>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</si>
  <si>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</si>
  <si>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</si>
  <si>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</si>
  <si>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</si>
  <si>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</si>
  <si>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</si>
  <si>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</si>
  <si>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</si>
  <si>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</si>
  <si>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</si>
  <si>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</si>
  <si>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</si>
  <si>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</si>
  <si>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</si>
  <si>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</si>
  <si>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</si>
  <si>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</si>
  <si>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</si>
  <si>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</si>
  <si>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</si>
  <si>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</si>
  <si>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</si>
  <si>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</si>
  <si>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</si>
  <si>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</si>
  <si>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</si>
  <si>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</si>
  <si>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</si>
  <si>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</si>
  <si>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</si>
  <si>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</si>
  <si>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</si>
  <si>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</si>
  <si>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</si>
  <si>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</si>
  <si>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</si>
  <si>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</si>
  <si>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</si>
  <si>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</si>
  <si>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</si>
  <si>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</si>
  <si>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</si>
  <si>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</si>
  <si>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</si>
  <si>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</si>
  <si>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</si>
  <si>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</si>
  <si>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</si>
  <si>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</si>
  <si>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</si>
  <si>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</si>
  <si>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</si>
  <si>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</si>
  <si>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</si>
  <si>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</si>
  <si>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</si>
  <si>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</si>
  <si>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</si>
  <si>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</si>
  <si>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</si>
  <si>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</si>
  <si>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</si>
  <si>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</si>
  <si>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</si>
  <si>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</si>
  <si>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</si>
  <si>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</si>
  <si>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</si>
  <si>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</si>
  <si>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</si>
  <si>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</si>
  <si>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</si>
  <si>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</si>
  <si>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</si>
  <si>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</si>
  <si>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</si>
  <si>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</si>
  <si>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</si>
  <si>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</si>
  <si>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</si>
  <si>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</si>
  <si>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</si>
  <si>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</si>
  <si>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</si>
  <si>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</si>
  <si>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</si>
  <si>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</si>
  <si>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</si>
  <si>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</si>
  <si>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</si>
  <si>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</si>
  <si>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</si>
  <si>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</si>
  <si>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</si>
  <si>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</si>
  <si>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</si>
  <si>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</si>
  <si>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</si>
  <si>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</si>
  <si>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</si>
  <si>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</si>
  <si>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</si>
  <si>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</si>
  <si>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</si>
  <si>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</si>
  <si>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</si>
  <si>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</si>
  <si>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</si>
  <si>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</si>
  <si>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</si>
  <si>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</si>
  <si>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</si>
  <si>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</si>
  <si>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</si>
  <si>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</si>
  <si>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</si>
  <si>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</si>
  <si>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</si>
  <si>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</si>
  <si>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</si>
  <si>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</si>
  <si>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</si>
  <si>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</si>
  <si>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</si>
  <si>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</si>
  <si>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</si>
  <si>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</si>
  <si>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</si>
  <si>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</si>
  <si>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</si>
  <si>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</si>
  <si>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</si>
  <si>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</si>
  <si>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</si>
  <si>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</si>
  <si>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</si>
  <si>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</si>
  <si>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</si>
  <si>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</si>
  <si>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</si>
  <si>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</si>
  <si>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</si>
  <si>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</si>
  <si>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</si>
  <si>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</si>
  <si>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</si>
  <si>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</si>
  <si>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</si>
  <si>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</si>
  <si>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</si>
  <si>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</si>
  <si>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</si>
  <si>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</si>
  <si>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</si>
  <si>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</si>
  <si>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</si>
  <si>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</si>
  <si>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</si>
  <si>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</si>
  <si>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</si>
  <si>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</si>
  <si>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</si>
  <si>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</si>
  <si>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</si>
  <si>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</si>
  <si>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</si>
  <si>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</si>
  <si>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</si>
  <si>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</si>
  <si>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</si>
  <si>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</si>
  <si>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</si>
  <si>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</si>
  <si>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</si>
  <si>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</si>
  <si>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</si>
  <si>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</si>
  <si>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</si>
  <si>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</si>
  <si>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</si>
  <si>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</si>
  <si>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</si>
  <si>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</si>
  <si>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</si>
  <si>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</si>
  <si>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</si>
  <si>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</si>
  <si>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</si>
  <si>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</si>
  <si>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</si>
  <si>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</si>
  <si>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</si>
  <si>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</si>
  <si>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</si>
  <si>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</si>
  <si>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</si>
  <si>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</si>
  <si>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</si>
  <si>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</si>
  <si>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</si>
  <si>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</si>
  <si>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</si>
  <si>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</si>
  <si>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</si>
  <si>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</si>
  <si>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</si>
  <si>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</si>
  <si>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</si>
  <si>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</si>
  <si>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</si>
  <si>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</si>
  <si>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</si>
  <si>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</si>
  <si>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</si>
  <si>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</si>
  <si>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</si>
  <si>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</si>
  <si>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</si>
  <si>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</si>
  <si>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</si>
  <si>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</si>
  <si>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</si>
  <si>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</si>
  <si>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</si>
  <si>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</si>
  <si>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</si>
  <si>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</si>
  <si>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</si>
  <si>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</si>
  <si>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</si>
  <si>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</si>
  <si>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</si>
  <si>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</si>
  <si>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</si>
  <si>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</si>
  <si>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</si>
  <si>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</si>
  <si>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</si>
  <si>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</si>
  <si>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</si>
  <si>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</si>
  <si>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</si>
  <si>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</si>
  <si>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</si>
  <si>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</si>
  <si>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</si>
  <si>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</si>
  <si>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</si>
  <si>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</si>
  <si>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</si>
  <si>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</si>
  <si>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</si>
  <si>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</si>
  <si>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</si>
  <si>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</si>
  <si>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</si>
  <si>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</si>
  <si>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</si>
  <si>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</si>
  <si>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</si>
  <si>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</si>
  <si>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</si>
  <si>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</si>
  <si>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</si>
  <si>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</si>
  <si>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</si>
  <si>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</si>
  <si>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</si>
  <si>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</si>
  <si>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</si>
  <si>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</si>
  <si>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</si>
  <si>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</si>
  <si>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</si>
  <si>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</si>
  <si>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</si>
  <si>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</si>
  <si>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</si>
  <si>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</si>
  <si>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</si>
  <si>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</si>
  <si>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</si>
  <si>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</si>
  <si>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</si>
  <si>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</si>
  <si>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</si>
  <si>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</si>
  <si>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</si>
  <si>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</si>
  <si>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</si>
  <si>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</si>
  <si>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</si>
  <si>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</si>
  <si>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</si>
  <si>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</si>
  <si>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</si>
  <si>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</si>
  <si>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</si>
  <si>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</si>
  <si>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</si>
  <si>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</si>
  <si>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</si>
  <si>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</si>
  <si>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</si>
  <si>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</si>
  <si>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</si>
  <si>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</si>
  <si>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</si>
  <si>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</si>
  <si>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</si>
  <si>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</si>
  <si>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</si>
  <si>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</si>
  <si>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</si>
  <si>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</si>
  <si>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</si>
  <si>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</si>
  <si>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</si>
  <si>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</si>
  <si>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</si>
  <si>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</si>
  <si>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</si>
  <si>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</si>
  <si>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</si>
  <si>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</si>
  <si>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</si>
  <si>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</si>
  <si>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</si>
  <si>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</si>
  <si>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</si>
  <si>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</si>
  <si>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</si>
  <si>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</si>
  <si>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</si>
  <si>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</si>
  <si>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</si>
  <si>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</si>
  <si>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</si>
  <si>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</si>
  <si>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</si>
  <si>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</si>
  <si>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</si>
  <si>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</si>
  <si>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</si>
  <si>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</si>
  <si>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</si>
  <si>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</si>
  <si>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</si>
  <si>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</si>
  <si>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</si>
  <si>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</si>
  <si>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</si>
  <si>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</si>
  <si>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</si>
  <si>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</si>
  <si>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</si>
  <si>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</si>
  <si>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</si>
  <si>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</si>
  <si>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</si>
  <si>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</si>
  <si>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</si>
  <si>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</si>
  <si>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</si>
  <si>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</si>
  <si>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</si>
  <si>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</si>
  <si>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</si>
  <si>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</si>
  <si>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</si>
  <si>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</si>
  <si>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</si>
  <si>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</si>
  <si>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</si>
  <si>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</si>
  <si>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</si>
  <si>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</si>
  <si>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</si>
  <si>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</si>
  <si>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</si>
  <si>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</si>
  <si>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</si>
  <si>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</si>
  <si>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</si>
  <si>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</si>
  <si>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</si>
  <si>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</si>
  <si>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</si>
  <si>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</si>
  <si>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</si>
  <si>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</si>
  <si>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</si>
  <si>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</si>
  <si>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</si>
  <si>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</si>
  <si>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</si>
  <si>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</si>
  <si>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</si>
  <si>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</si>
  <si>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</si>
  <si>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</si>
  <si>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</si>
  <si>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</si>
  <si>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</si>
  <si>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</si>
  <si>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</si>
  <si>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</si>
  <si>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</si>
  <si>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</si>
  <si>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</si>
  <si>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</si>
  <si>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</si>
  <si>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</si>
  <si>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</si>
  <si>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</si>
  <si>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</si>
  <si>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</si>
  <si>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</si>
  <si>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</si>
  <si>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</si>
  <si>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</si>
  <si>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</si>
  <si>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</si>
  <si>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</si>
  <si>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</si>
  <si>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</si>
  <si>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</si>
  <si>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</si>
  <si>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</si>
  <si>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</si>
  <si>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</si>
  <si>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</si>
  <si>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</si>
  <si>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</si>
  <si>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</si>
  <si>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</si>
  <si>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</si>
  <si>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</si>
  <si>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</si>
  <si>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</si>
  <si>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</si>
  <si>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</si>
  <si>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</si>
  <si>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</si>
  <si>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</si>
  <si>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</si>
  <si>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</si>
  <si>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</si>
  <si>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</si>
  <si>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</si>
  <si>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</si>
  <si>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</si>
  <si>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</si>
  <si>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</si>
  <si>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</si>
  <si>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</si>
  <si>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</si>
  <si>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</si>
  <si>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</si>
  <si>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</si>
  <si>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</si>
  <si>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</si>
  <si>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</si>
  <si>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</si>
  <si>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</si>
  <si>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</si>
  <si>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</si>
  <si>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</si>
  <si>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</si>
  <si>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</si>
  <si>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</si>
  <si>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</si>
  <si>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</si>
  <si>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</si>
  <si>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</si>
  <si>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</si>
  <si>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</si>
  <si>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</si>
  <si>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</si>
  <si>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</si>
  <si>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</si>
  <si>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</si>
  <si>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</si>
  <si>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</si>
  <si>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</si>
  <si>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</si>
  <si>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</si>
  <si>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</si>
  <si>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</si>
  <si>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</si>
  <si>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</si>
  <si>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</si>
  <si>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</si>
  <si>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</si>
  <si>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</si>
  <si>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</si>
  <si>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</si>
  <si>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</si>
  <si>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</si>
  <si>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</si>
  <si>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</si>
  <si>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</si>
  <si>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</si>
  <si>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</si>
  <si>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</si>
  <si>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</si>
  <si>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</si>
  <si>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</si>
  <si>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</si>
  <si>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</si>
  <si>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</si>
  <si>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</si>
  <si>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</si>
  <si>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</si>
  <si>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</si>
  <si>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</si>
  <si>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</si>
  <si>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</si>
  <si>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</si>
  <si>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</si>
  <si>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</si>
  <si>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</si>
  <si>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</si>
  <si>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</si>
  <si>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</si>
  <si>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</si>
  <si>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</si>
  <si>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</si>
  <si>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</si>
  <si>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</si>
  <si>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</si>
  <si>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</si>
  <si>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</si>
  <si>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</si>
  <si>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</si>
  <si>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</si>
  <si>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</si>
  <si>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</si>
  <si>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</si>
  <si>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</si>
  <si>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</si>
  <si>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</si>
  <si>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</si>
  <si>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</si>
  <si>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</si>
  <si>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</si>
  <si>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</si>
  <si>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</si>
  <si>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</si>
  <si>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</si>
  <si>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</si>
  <si>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</si>
  <si>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</si>
  <si>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</si>
  <si>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</si>
  <si>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</si>
  <si>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</si>
  <si>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</si>
  <si>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</si>
  <si>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</si>
  <si>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</si>
  <si>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</si>
  <si>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</si>
  <si>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</si>
  <si>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</si>
  <si>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</si>
  <si>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</si>
  <si>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</si>
  <si>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</si>
  <si>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</si>
  <si>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</si>
  <si>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</si>
  <si>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</si>
  <si>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</si>
  <si>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</si>
  <si>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</si>
  <si>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</si>
  <si>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</si>
  <si>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</si>
  <si>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</si>
  <si>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</si>
  <si>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</si>
  <si>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</si>
  <si>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</si>
  <si>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</si>
  <si>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</si>
  <si>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</si>
  <si>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</si>
  <si>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</si>
  <si>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</si>
  <si>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</si>
  <si>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</si>
  <si>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</si>
  <si>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</si>
  <si>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</si>
  <si>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</si>
  <si>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</si>
  <si>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</si>
  <si>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</si>
  <si>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</si>
  <si>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</si>
  <si>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</si>
  <si>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</si>
  <si>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</si>
  <si>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</si>
  <si>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</si>
  <si>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</si>
  <si>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</si>
  <si>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</si>
  <si>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</si>
  <si>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</si>
  <si>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</si>
  <si>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</si>
  <si>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</si>
  <si>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</si>
  <si>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</si>
  <si>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</si>
  <si>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</si>
  <si>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</si>
  <si>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</si>
  <si>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</si>
  <si>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</si>
  <si>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</si>
  <si>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</si>
  <si>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</si>
  <si>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</si>
  <si>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</si>
  <si>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</si>
  <si>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</si>
  <si>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</si>
  <si>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</si>
  <si>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</si>
  <si>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</si>
  <si>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</si>
  <si>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</si>
  <si>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</si>
  <si>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</si>
  <si>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</si>
  <si>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</si>
  <si>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</si>
  <si>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</si>
  <si>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</si>
  <si>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</si>
  <si>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</si>
  <si>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</si>
  <si>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</si>
  <si>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</si>
  <si>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</si>
  <si>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</si>
  <si>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</si>
  <si>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</si>
  <si>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</si>
  <si>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</si>
  <si>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</si>
  <si>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</si>
  <si>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</si>
  <si>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</si>
  <si>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</si>
  <si>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</si>
  <si>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</si>
  <si>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</si>
  <si>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</si>
  <si>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</si>
  <si>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</si>
  <si>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</si>
  <si>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</si>
  <si>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</si>
  <si>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</si>
  <si>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</si>
  <si>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</si>
  <si>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</si>
  <si>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</si>
  <si>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</si>
  <si>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</si>
  <si>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</si>
  <si>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</si>
  <si>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</si>
  <si>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</si>
  <si>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</si>
  <si>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</si>
  <si>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</si>
  <si>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</si>
  <si>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</si>
  <si>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</si>
  <si>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</si>
  <si>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</si>
  <si>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</si>
  <si>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</si>
  <si>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</si>
  <si>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</si>
  <si>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</si>
  <si>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</si>
  <si>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</si>
  <si>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</si>
  <si>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</si>
  <si>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</si>
  <si>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</si>
  <si>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</si>
  <si>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</si>
  <si>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</si>
  <si>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</si>
  <si>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</si>
  <si>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</si>
  <si>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</si>
  <si>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</si>
  <si>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</si>
  <si>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</si>
  <si>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</si>
  <si>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</si>
  <si>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</si>
  <si>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</si>
  <si>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</si>
  <si>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</si>
  <si>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</si>
  <si>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</si>
  <si>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</si>
  <si>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</si>
  <si>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</si>
  <si>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</si>
  <si>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</si>
  <si>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</si>
  <si>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</si>
  <si>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</si>
  <si>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</si>
  <si>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</si>
  <si>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</si>
  <si>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</si>
  <si>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</si>
  <si>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</si>
  <si>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</si>
  <si>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</si>
  <si>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</si>
  <si>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</si>
  <si>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</si>
  <si>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</si>
  <si>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</si>
  <si>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</si>
  <si>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</si>
  <si>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</si>
  <si>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</si>
  <si>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</si>
  <si>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</si>
  <si>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</si>
  <si>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</si>
  <si>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</si>
  <si>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</si>
  <si>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</si>
  <si>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</si>
  <si>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</si>
  <si>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</si>
  <si>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</si>
  <si>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</si>
  <si>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</si>
  <si>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</si>
  <si>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</si>
  <si>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</si>
  <si>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</si>
  <si>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</si>
  <si>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</si>
  <si>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</si>
  <si>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</si>
  <si>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</si>
  <si>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</si>
  <si>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</si>
  <si>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</si>
  <si>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</si>
  <si>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</si>
  <si>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</si>
  <si>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</si>
  <si>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</si>
  <si>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</si>
  <si>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</si>
  <si>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</si>
  <si>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</si>
  <si>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</si>
  <si>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</si>
  <si>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</si>
  <si>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</si>
  <si>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</si>
  <si>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</si>
  <si>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</si>
  <si>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</si>
  <si>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</si>
  <si>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</si>
  <si>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</si>
  <si>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</si>
  <si>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</si>
  <si>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</si>
  <si>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</si>
  <si>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</si>
  <si>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</si>
  <si>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</si>
  <si>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</si>
  <si>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</si>
  <si>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</si>
  <si>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</si>
  <si>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</si>
  <si>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</si>
  <si>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</si>
  <si>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</si>
  <si>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</si>
  <si>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</si>
  <si>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</si>
  <si>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</si>
  <si>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</si>
  <si>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</si>
  <si>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</si>
  <si>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</si>
  <si>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</si>
  <si>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</si>
  <si>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</si>
  <si>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</si>
  <si>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</si>
  <si>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</si>
  <si>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</si>
  <si>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</si>
  <si>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</si>
  <si>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</si>
  <si>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</si>
  <si>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</si>
  <si>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</si>
  <si>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</si>
  <si>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</si>
  <si>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</si>
  <si>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</si>
  <si>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</si>
  <si>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</si>
  <si>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</si>
  <si>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</si>
  <si>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</si>
  <si>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</si>
  <si>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</si>
  <si>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</si>
  <si>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</si>
  <si>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</si>
  <si>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</si>
  <si>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</si>
  <si>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</si>
  <si>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</si>
  <si>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</si>
  <si>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</si>
  <si>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</si>
  <si>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</si>
  <si>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</si>
  <si>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</si>
  <si>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</si>
  <si>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</si>
  <si>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</si>
  <si>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</si>
  <si>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</si>
  <si>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</si>
  <si>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</si>
  <si>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</si>
  <si>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</si>
  <si>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</si>
  <si>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</si>
  <si>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</si>
  <si>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</si>
  <si>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</si>
  <si>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</si>
  <si>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</si>
  <si>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</si>
  <si>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</si>
  <si>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</si>
  <si>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</si>
  <si>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</si>
  <si>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</si>
  <si>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</si>
  <si>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</si>
  <si>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</si>
  <si>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</si>
  <si>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</si>
  <si>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</si>
  <si>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</si>
  <si>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</si>
  <si>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</si>
  <si>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</si>
  <si>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</si>
  <si>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</si>
  <si>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</si>
  <si>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</si>
  <si>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</si>
  <si>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</si>
  <si>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</si>
  <si>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</si>
  <si>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</si>
  <si>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</si>
  <si>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</si>
  <si>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</si>
  <si>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</si>
  <si>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</si>
  <si>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</si>
  <si>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</si>
  <si>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</si>
  <si>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</si>
  <si>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</si>
  <si>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</si>
  <si>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</si>
  <si>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</si>
  <si>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</si>
  <si>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</si>
  <si>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</si>
  <si>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</si>
  <si>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</si>
  <si>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</si>
  <si>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</si>
  <si>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</si>
  <si>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</si>
  <si>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</si>
  <si>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</si>
  <si>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</si>
  <si>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</si>
  <si>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</si>
  <si>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</si>
  <si>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</si>
  <si>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</si>
  <si>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</si>
  <si>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</si>
  <si>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</si>
  <si>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</si>
  <si>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</si>
  <si>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</si>
  <si>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</si>
  <si>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</si>
  <si>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</si>
  <si>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</si>
  <si>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</si>
  <si>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</si>
  <si>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</si>
  <si>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</si>
  <si>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</si>
  <si>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</si>
  <si>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</si>
  <si>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</si>
  <si>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</si>
  <si>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</si>
  <si>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</si>
  <si>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</si>
  <si>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</si>
  <si>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</si>
  <si>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</si>
  <si>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</si>
  <si>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</si>
  <si>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</si>
  <si>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</si>
  <si>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</si>
  <si>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</si>
  <si>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</si>
  <si>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</si>
  <si>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</si>
  <si>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</si>
  <si>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</si>
  <si>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</si>
  <si>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</si>
  <si>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</si>
  <si>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</si>
  <si>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</si>
  <si>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</si>
  <si>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</si>
  <si>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</si>
  <si>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</si>
  <si>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</si>
  <si>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</si>
  <si>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</si>
  <si>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</si>
  <si>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</si>
  <si>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</si>
  <si>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</si>
  <si>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</si>
  <si>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</si>
  <si>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</si>
  <si>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</si>
  <si>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</si>
  <si>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</si>
  <si>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</si>
  <si>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</si>
  <si>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</si>
  <si>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</si>
  <si>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</si>
  <si>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</si>
  <si>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</si>
  <si>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</si>
  <si>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</si>
  <si>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</si>
  <si>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</si>
  <si>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</si>
  <si>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</si>
  <si>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</si>
  <si>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</si>
  <si>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</si>
  <si>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</si>
  <si>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</si>
  <si>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</si>
  <si>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</si>
  <si>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</si>
  <si>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</si>
  <si>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</si>
  <si>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</si>
  <si>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</si>
  <si>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</si>
  <si>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</si>
  <si>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</si>
  <si>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</si>
  <si>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</si>
  <si>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</si>
  <si>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</si>
  <si>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</si>
  <si>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</si>
  <si>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</si>
  <si>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</si>
  <si>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</si>
  <si>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</si>
  <si>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</si>
  <si>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</si>
  <si>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</si>
  <si>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</si>
  <si>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</si>
  <si>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</si>
  <si>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</si>
  <si>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</si>
  <si>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</si>
  <si>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</si>
  <si>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</si>
  <si>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</si>
  <si>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</si>
  <si>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</si>
  <si>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</si>
  <si>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</si>
  <si>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</si>
  <si>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</si>
  <si>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</si>
  <si>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</si>
  <si>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</si>
  <si>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</si>
  <si>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</si>
  <si>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</si>
  <si>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</si>
  <si>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</si>
  <si>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</si>
  <si>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</si>
  <si>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</si>
  <si>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</si>
  <si>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</si>
  <si>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</si>
  <si>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</si>
  <si>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</si>
  <si>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</si>
  <si>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</si>
  <si>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</si>
  <si>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</si>
  <si>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</si>
  <si>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</si>
  <si>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</si>
  <si>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</si>
  <si>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</si>
  <si>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</si>
  <si>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</si>
  <si>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</si>
  <si>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</si>
  <si>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</si>
  <si>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</si>
  <si>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</si>
  <si>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</si>
  <si>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</si>
  <si>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</si>
  <si>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</si>
  <si>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</si>
  <si>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</si>
  <si>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</si>
  <si>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</si>
  <si>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</si>
  <si>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</si>
  <si>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</si>
  <si>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</si>
  <si>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</si>
  <si>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</si>
  <si>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</si>
  <si>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</si>
  <si>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</si>
  <si>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</si>
  <si>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</si>
  <si>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</si>
  <si>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</si>
  <si>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</si>
  <si>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</si>
  <si>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</si>
  <si>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</si>
  <si>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</si>
  <si>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</si>
  <si>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</si>
  <si>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</si>
  <si>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</si>
  <si>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</si>
  <si>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</si>
  <si>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</si>
  <si>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</si>
  <si>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</si>
  <si>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</si>
  <si>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</si>
  <si>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</si>
  <si>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</si>
  <si>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</si>
  <si>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</si>
  <si>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</si>
  <si>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</si>
  <si>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</si>
  <si>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</si>
  <si>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</si>
  <si>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</si>
  <si>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</si>
  <si>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</si>
  <si>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</si>
  <si>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</si>
  <si>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</si>
  <si>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</si>
  <si>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</si>
  <si>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</si>
  <si>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</si>
  <si>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</si>
  <si>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</si>
  <si>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</si>
  <si>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</si>
  <si>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</si>
  <si>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</si>
  <si>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</si>
  <si>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</si>
  <si>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</si>
  <si>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</si>
  <si>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</si>
  <si>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</si>
  <si>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</si>
  <si>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</si>
  <si>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</si>
  <si>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</si>
  <si>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</si>
  <si>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</si>
  <si>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</si>
  <si>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</si>
  <si>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</si>
  <si>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</si>
  <si>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</si>
  <si>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</si>
  <si>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</si>
  <si>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</si>
  <si>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</si>
  <si>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</si>
  <si>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</si>
  <si>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</si>
  <si>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</si>
  <si>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</si>
  <si>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</si>
  <si>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</si>
  <si>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</si>
  <si>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</si>
  <si>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</si>
  <si>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</si>
  <si>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</si>
  <si>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</si>
  <si>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</si>
  <si>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</si>
  <si>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</si>
  <si>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</si>
  <si>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</si>
  <si>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</si>
  <si>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</si>
  <si>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</si>
  <si>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</si>
  <si>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</si>
  <si>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</si>
  <si>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</si>
  <si>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</si>
  <si>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</si>
  <si>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</si>
  <si>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</si>
  <si>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</si>
  <si>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</si>
  <si>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</si>
  <si>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</si>
  <si>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</si>
  <si>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</si>
  <si>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</si>
  <si>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</si>
  <si>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</si>
  <si>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</si>
  <si>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</si>
  <si>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</si>
  <si>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</si>
  <si>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</si>
  <si>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</si>
  <si>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</si>
  <si>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</si>
  <si>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</si>
  <si>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</si>
  <si>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</si>
  <si>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</si>
  <si>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</si>
  <si>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</si>
  <si>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</si>
  <si>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</si>
  <si>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</si>
  <si>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</si>
  <si>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</si>
  <si>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</si>
  <si>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</si>
  <si>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</si>
  <si>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</si>
  <si>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</si>
  <si>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</si>
  <si>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</si>
  <si>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</si>
  <si>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</si>
  <si>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</si>
  <si>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</si>
  <si>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</si>
  <si>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</si>
  <si>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</si>
  <si>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</si>
  <si>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</si>
  <si>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</si>
  <si>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</si>
  <si>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</si>
  <si>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</si>
  <si>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</si>
  <si>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</si>
  <si>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</si>
  <si>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</si>
  <si>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</si>
  <si>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</si>
  <si>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</si>
  <si>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</si>
  <si>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</si>
  <si>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</si>
  <si>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</si>
  <si>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</si>
  <si>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</si>
  <si>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</si>
  <si>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</si>
  <si>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</si>
  <si>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</si>
  <si>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</si>
  <si>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</si>
  <si>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</si>
  <si>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</si>
  <si>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</si>
  <si>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</si>
  <si>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</si>
  <si>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</si>
  <si>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</si>
  <si>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</si>
  <si>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</si>
  <si>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</si>
  <si>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</si>
  <si>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</si>
  <si>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</si>
  <si>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</si>
  <si>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</si>
  <si>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</si>
  <si>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</si>
  <si>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</si>
  <si>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</si>
  <si>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</si>
  <si>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</si>
  <si>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</si>
  <si>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</si>
  <si>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</si>
  <si>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</si>
  <si>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</si>
  <si>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</si>
  <si>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</si>
  <si>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</si>
  <si>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</si>
  <si>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</si>
  <si>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</si>
  <si>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</si>
  <si>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</si>
  <si>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</si>
  <si>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</si>
  <si>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</si>
  <si>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</si>
  <si>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</si>
  <si>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</si>
  <si>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</si>
  <si>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</si>
  <si>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</si>
  <si>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</si>
  <si>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</si>
  <si>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</si>
  <si>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</si>
  <si>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</si>
  <si>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</si>
  <si>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</si>
  <si>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</si>
  <si>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</si>
  <si>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</si>
  <si>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</si>
  <si>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</si>
  <si>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</si>
  <si>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</si>
  <si>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</si>
  <si>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</si>
  <si>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</si>
  <si>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</si>
  <si>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</si>
  <si>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</si>
  <si>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</si>
  <si>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</si>
  <si>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</si>
  <si>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</si>
  <si>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</si>
  <si>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</si>
  <si>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</si>
  <si>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</si>
  <si>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</si>
  <si>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</si>
  <si>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</si>
  <si>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</si>
  <si>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</si>
  <si>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</si>
  <si>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</si>
  <si>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</si>
  <si>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</si>
  <si>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</si>
  <si>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</si>
  <si>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</si>
  <si>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</si>
  <si>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</si>
  <si>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</si>
  <si>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</si>
  <si>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</si>
  <si>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</si>
  <si>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</si>
  <si>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</si>
  <si>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</si>
  <si>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</si>
  <si>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</si>
  <si>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</si>
  <si>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</si>
  <si>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</si>
  <si>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</si>
  <si>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</si>
  <si>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</si>
  <si>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</si>
  <si>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</si>
  <si>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</si>
  <si>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</si>
  <si>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</si>
  <si>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</si>
  <si>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</si>
  <si>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</si>
  <si>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</si>
  <si>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</si>
  <si>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</si>
  <si>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</si>
  <si>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</si>
  <si>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</si>
  <si>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</si>
  <si>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</si>
  <si>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</si>
  <si>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</si>
  <si>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</si>
  <si>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</si>
  <si>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</si>
  <si>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</si>
  <si>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</si>
  <si>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</si>
  <si>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</si>
  <si>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</si>
  <si>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</si>
  <si>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</si>
  <si>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</si>
  <si>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</si>
  <si>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</si>
  <si>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</si>
  <si>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</si>
  <si>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</si>
  <si>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</si>
  <si>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</si>
  <si>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</si>
  <si>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</si>
  <si>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</si>
  <si>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</si>
  <si>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</si>
  <si>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</si>
  <si>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</si>
  <si>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</si>
  <si>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</si>
  <si>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</si>
  <si>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</si>
  <si>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</si>
  <si>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</si>
  <si>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</si>
  <si>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</si>
  <si>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</si>
  <si>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</si>
  <si>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</si>
  <si>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</si>
  <si>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</si>
  <si>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</si>
  <si>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</si>
  <si>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</si>
  <si>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</si>
  <si>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</si>
  <si>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</si>
  <si>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</si>
  <si>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</si>
  <si>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</si>
  <si>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</si>
  <si>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</si>
  <si>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</si>
  <si>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</si>
  <si>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</si>
  <si>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</si>
  <si>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</si>
  <si>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</si>
  <si>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</si>
  <si>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</si>
  <si>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</si>
  <si>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</si>
  <si>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</si>
  <si>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</si>
  <si>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</si>
  <si>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</si>
  <si>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</si>
  <si>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</si>
  <si>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</si>
  <si>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</si>
  <si>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</si>
  <si>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</si>
  <si>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</si>
  <si>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</si>
  <si>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</si>
  <si>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</si>
  <si>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</si>
  <si>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</si>
  <si>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</si>
  <si>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</si>
  <si>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</si>
  <si>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</si>
  <si>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</si>
  <si>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</si>
  <si>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</si>
  <si>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</si>
  <si>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</si>
  <si>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</si>
  <si>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</si>
  <si>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</si>
  <si>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</si>
  <si>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</si>
  <si>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</si>
  <si>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</si>
  <si>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</si>
  <si>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</si>
  <si>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</si>
  <si>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</si>
  <si>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</si>
  <si>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</si>
  <si>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</si>
  <si>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</si>
  <si>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</si>
  <si>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</si>
  <si>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</si>
  <si>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</si>
  <si>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</si>
  <si>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</si>
  <si>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</si>
  <si>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</si>
  <si>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</si>
  <si>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</si>
  <si>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</si>
  <si>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</si>
  <si>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</si>
  <si>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</si>
  <si>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</si>
  <si>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</si>
  <si>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</si>
  <si>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</si>
  <si>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</si>
  <si>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</si>
  <si>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</si>
  <si>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</si>
  <si>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</si>
  <si>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</si>
  <si>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</si>
  <si>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</si>
  <si>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</si>
  <si>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</si>
  <si>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</si>
  <si>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</si>
  <si>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</si>
  <si>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</si>
  <si>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</si>
  <si>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</si>
  <si>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</si>
  <si>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</si>
  <si>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</si>
  <si>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</si>
  <si>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</si>
  <si>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</si>
  <si>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</si>
  <si>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</si>
  <si>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</si>
  <si>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</si>
  <si>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</si>
  <si>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</si>
  <si>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</si>
  <si>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</si>
  <si>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</si>
  <si>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</si>
  <si>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</si>
  <si>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</si>
  <si>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</si>
  <si>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</si>
  <si>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</si>
  <si>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</si>
  <si>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</si>
  <si>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</si>
  <si>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</si>
  <si>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</si>
  <si>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</si>
  <si>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</si>
  <si>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</si>
  <si>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</si>
  <si>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</si>
  <si>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</si>
  <si>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</si>
  <si>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</si>
  <si>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</si>
  <si>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</si>
  <si>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</si>
  <si>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</si>
  <si>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</si>
  <si>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</si>
  <si>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</si>
  <si>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</si>
  <si>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</si>
  <si>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</si>
  <si>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</si>
  <si>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</si>
  <si>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</si>
  <si>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</si>
  <si>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</si>
  <si>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</si>
  <si>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</si>
  <si>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</si>
  <si>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</si>
  <si>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</si>
  <si>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</si>
  <si>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</si>
  <si>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</si>
  <si>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</si>
  <si>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</si>
  <si>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</si>
  <si>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</si>
  <si>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</si>
  <si>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</si>
  <si>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</si>
  <si>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</si>
  <si>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</si>
  <si>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</si>
  <si>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</si>
  <si>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</si>
  <si>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</si>
  <si>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</si>
  <si>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</si>
  <si>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</si>
  <si>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</si>
  <si>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</si>
  <si>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</si>
  <si>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</si>
  <si>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</si>
  <si>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</si>
  <si>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</si>
  <si>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</si>
  <si>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</si>
  <si>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</si>
  <si>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</si>
  <si>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</si>
  <si>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</si>
  <si>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</si>
  <si>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</si>
  <si>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</si>
  <si>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</si>
  <si>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</si>
  <si>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</si>
  <si>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</si>
  <si>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</si>
  <si>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</si>
  <si>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</si>
  <si>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</si>
  <si>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</si>
  <si>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</si>
  <si>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</si>
  <si>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</si>
  <si>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</si>
  <si>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</si>
  <si>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</si>
  <si>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</si>
  <si>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</si>
  <si>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</si>
  <si>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</si>
  <si>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</si>
  <si>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</si>
  <si>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</si>
  <si>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</si>
  <si>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</si>
  <si>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</si>
  <si>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</si>
  <si>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</si>
  <si>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</si>
  <si>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</si>
  <si>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</si>
  <si>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</si>
  <si>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</si>
  <si>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</si>
  <si>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</si>
  <si>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</si>
  <si>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</si>
  <si>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</si>
  <si>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</si>
  <si>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</si>
  <si>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</si>
  <si>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</si>
  <si>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</si>
  <si>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</si>
  <si>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</si>
  <si>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</si>
  <si>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</si>
  <si>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</si>
  <si>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</si>
  <si>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</si>
  <si>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</si>
  <si>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</si>
  <si>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</si>
  <si>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</si>
  <si>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</si>
  <si>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</si>
  <si>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</si>
  <si>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</si>
  <si>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</si>
  <si>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</si>
  <si>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</si>
  <si>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</si>
  <si>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</si>
  <si>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</si>
  <si>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</si>
  <si>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</si>
  <si>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</si>
  <si>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</si>
  <si>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</si>
  <si>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</si>
  <si>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</si>
  <si>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</si>
  <si>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</si>
  <si>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</si>
  <si>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</si>
  <si>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</si>
  <si>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</si>
  <si>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</si>
  <si>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</si>
  <si>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</si>
  <si>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</si>
  <si>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</si>
  <si>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</si>
  <si>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</si>
  <si>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</si>
  <si>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</si>
  <si>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</si>
  <si>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</si>
  <si>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</si>
  <si>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</si>
  <si>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</si>
  <si>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</si>
  <si>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</si>
  <si>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</si>
  <si>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</si>
  <si>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</si>
  <si>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</si>
  <si>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</si>
  <si>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</si>
  <si>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</si>
  <si>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</si>
  <si>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</si>
  <si>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</si>
  <si>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</si>
  <si>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</si>
  <si>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</si>
  <si>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</si>
  <si>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</si>
  <si>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</si>
  <si>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</si>
  <si>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</si>
  <si>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</si>
  <si>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</si>
  <si>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</si>
  <si>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</si>
  <si>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</si>
  <si>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</si>
  <si>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</si>
  <si>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</si>
  <si>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</si>
  <si>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</si>
  <si>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</si>
  <si>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</si>
  <si>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</si>
  <si>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</si>
  <si>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</si>
  <si>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</si>
  <si>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</si>
  <si>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</si>
  <si>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</si>
  <si>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</si>
  <si>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</si>
  <si>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</si>
  <si>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</si>
  <si>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</si>
  <si>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</si>
  <si>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</si>
  <si>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</si>
  <si>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</si>
  <si>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</si>
  <si>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</si>
  <si>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</si>
  <si>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</si>
  <si>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</si>
  <si>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</si>
  <si>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</si>
  <si>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</si>
  <si>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</si>
  <si>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</si>
  <si>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</si>
  <si>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</si>
  <si>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</si>
  <si>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</si>
  <si>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</si>
  <si>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</si>
  <si>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</si>
  <si>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</si>
  <si>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</si>
  <si>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</si>
  <si>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</si>
  <si>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</si>
  <si>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</si>
  <si>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</si>
  <si>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</si>
  <si>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</si>
  <si>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</si>
  <si>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</si>
  <si>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</si>
  <si>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</si>
  <si>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</si>
  <si>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</si>
  <si>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</si>
  <si>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</si>
  <si>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</si>
  <si>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</si>
  <si>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</si>
  <si>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</si>
  <si>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</si>
  <si>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</si>
  <si>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</si>
  <si>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</si>
  <si>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</si>
  <si>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</si>
  <si>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</si>
  <si>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</si>
  <si>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</si>
  <si>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</si>
  <si>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</si>
  <si>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</si>
  <si>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</si>
  <si>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</si>
  <si>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</si>
  <si>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</si>
  <si>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</si>
  <si>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</si>
  <si>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</si>
  <si>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</si>
  <si>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</si>
  <si>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</si>
  <si>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</si>
  <si>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</si>
  <si>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</si>
  <si>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</si>
  <si>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</si>
  <si>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</si>
  <si>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</si>
  <si>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</si>
  <si>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</si>
  <si>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</si>
  <si>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</si>
  <si>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</si>
  <si>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</si>
  <si>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</si>
  <si>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</si>
  <si>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</si>
  <si>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</si>
  <si>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</si>
  <si>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</si>
  <si>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</si>
  <si>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</si>
  <si>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</si>
  <si>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</si>
  <si>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</si>
  <si>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</si>
  <si>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</si>
  <si>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</si>
  <si>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</si>
  <si>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</si>
  <si>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</si>
  <si>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</si>
  <si>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</si>
  <si>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</si>
  <si>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</si>
  <si>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</si>
  <si>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</si>
  <si>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</si>
  <si>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</si>
  <si>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</si>
  <si>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</si>
  <si>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</si>
  <si>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</si>
  <si>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</si>
  <si>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</si>
  <si>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</si>
  <si>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</si>
  <si>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</si>
  <si>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</si>
  <si>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</si>
  <si>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</si>
  <si>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</si>
  <si>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</si>
  <si>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</si>
  <si>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</si>
  <si>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</si>
  <si>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</si>
  <si>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</si>
  <si>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</si>
  <si>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</si>
  <si>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</si>
  <si>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</si>
  <si>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</si>
  <si>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</si>
  <si>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</si>
  <si>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</si>
  <si>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</si>
  <si>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</si>
  <si>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</si>
  <si>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</si>
  <si>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</si>
  <si>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</si>
  <si>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</si>
  <si>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</si>
  <si>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</si>
  <si>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</si>
  <si>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</si>
  <si>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</si>
  <si>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</si>
  <si>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</si>
  <si>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</si>
  <si>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</si>
  <si>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</si>
  <si>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</si>
  <si>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</si>
  <si>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</si>
  <si>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</si>
  <si>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</si>
  <si>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</si>
  <si>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</si>
  <si>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</si>
  <si>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</si>
  <si>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</si>
  <si>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</si>
  <si>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</si>
  <si>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</si>
  <si>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</si>
  <si>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</si>
  <si>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</si>
  <si>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</si>
  <si>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</si>
  <si>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</si>
  <si>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</si>
  <si>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</si>
  <si>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</si>
  <si>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</si>
  <si>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</si>
  <si>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</si>
  <si>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</si>
  <si>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</si>
  <si>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</si>
  <si>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</si>
  <si>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</si>
  <si>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</si>
  <si>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</si>
  <si>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</si>
  <si>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</si>
  <si>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</si>
  <si>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</si>
  <si>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</si>
  <si>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</si>
  <si>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</si>
  <si>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</si>
  <si>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</si>
  <si>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</si>
  <si>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</si>
  <si>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</si>
  <si>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</si>
  <si>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</si>
  <si>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</si>
  <si>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</si>
  <si>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</si>
  <si>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</si>
  <si>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</si>
  <si>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</si>
  <si>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</si>
  <si>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</si>
  <si>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</si>
  <si>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</si>
  <si>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</si>
  <si>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</si>
  <si>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</si>
  <si>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</si>
  <si>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</si>
  <si>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</si>
  <si>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</si>
  <si>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</si>
  <si>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</si>
  <si>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</si>
  <si>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</si>
  <si>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</si>
  <si>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</si>
  <si>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</si>
  <si>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</si>
  <si>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</si>
  <si>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</si>
  <si>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</si>
  <si>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</si>
  <si>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</si>
  <si>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</si>
  <si>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</si>
  <si>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</si>
  <si>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</si>
  <si>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</si>
  <si>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</si>
  <si>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</si>
  <si>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</si>
  <si>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</si>
  <si>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</si>
  <si>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</si>
  <si>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</si>
  <si>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</si>
  <si>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</si>
  <si>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</si>
  <si>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</si>
  <si>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</si>
  <si>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</si>
  <si>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</si>
  <si>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</si>
  <si>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</si>
  <si>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</si>
  <si>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</si>
  <si>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</si>
  <si>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</si>
  <si>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</si>
  <si>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</si>
  <si>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</si>
  <si>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</si>
  <si>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</si>
  <si>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</si>
  <si>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</si>
  <si>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</si>
  <si>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</si>
  <si>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</si>
  <si>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</si>
  <si>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</si>
  <si>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</si>
  <si>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</si>
  <si>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</si>
  <si>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</si>
  <si>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</si>
  <si>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</si>
  <si>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</si>
  <si>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</si>
  <si>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</si>
  <si>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</si>
  <si>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</si>
  <si>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</si>
  <si>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</si>
  <si>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</si>
  <si>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</si>
  <si>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</si>
  <si>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</si>
  <si>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</si>
  <si>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</si>
  <si>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</si>
  <si>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</si>
  <si>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</si>
  <si>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</si>
  <si>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</si>
  <si>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</si>
  <si>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</si>
  <si>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</si>
  <si>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</si>
  <si>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</si>
  <si>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</si>
  <si>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</si>
  <si>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</si>
  <si>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</si>
  <si>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</si>
  <si>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</si>
  <si>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</si>
  <si>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</si>
  <si>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</si>
  <si>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</si>
  <si>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</si>
  <si>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</si>
  <si>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</si>
  <si>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</si>
  <si>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</si>
  <si>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</si>
  <si>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</si>
  <si>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</si>
  <si>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</si>
  <si>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</si>
  <si>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</si>
  <si>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</si>
  <si>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</si>
  <si>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</si>
  <si>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</si>
  <si>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</si>
  <si>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</si>
  <si>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</si>
  <si>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</si>
  <si>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</si>
  <si>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</si>
  <si>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</si>
  <si>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</si>
  <si>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</si>
  <si>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</si>
  <si>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</si>
  <si>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</si>
  <si>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</si>
  <si>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</si>
  <si>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</si>
  <si>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</si>
  <si>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</si>
  <si>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</si>
  <si>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</si>
  <si>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</si>
  <si>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</si>
  <si>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</si>
  <si>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</si>
  <si>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</si>
  <si>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</si>
  <si>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</si>
  <si>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</si>
  <si>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</si>
  <si>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</si>
  <si>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</si>
  <si>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</si>
  <si>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</si>
  <si>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</si>
  <si>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</si>
  <si>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</si>
  <si>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</si>
  <si>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</si>
  <si>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</si>
  <si>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</si>
  <si>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</si>
  <si>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</si>
  <si>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</si>
  <si>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</si>
  <si>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</si>
  <si>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</si>
  <si>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</si>
  <si>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</si>
  <si>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</si>
  <si>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</si>
  <si>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</si>
  <si>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</si>
  <si>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</si>
  <si>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</si>
  <si>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</si>
  <si>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</si>
  <si>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</si>
  <si>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</si>
  <si>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</si>
  <si>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</si>
  <si>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</si>
  <si>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</si>
  <si>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</si>
  <si>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</si>
  <si>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</si>
  <si>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</si>
  <si>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</si>
  <si>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</si>
  <si>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</si>
  <si>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</si>
  <si>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</si>
  <si>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</si>
  <si>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</si>
  <si>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</si>
  <si>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</si>
  <si>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</si>
  <si>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</si>
  <si>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</si>
  <si>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</si>
  <si>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</si>
  <si>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</si>
  <si>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</si>
  <si>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</si>
  <si>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</si>
  <si>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</si>
  <si>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</si>
  <si>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</si>
  <si>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</si>
  <si>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</si>
  <si>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</si>
  <si>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</si>
  <si>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</si>
  <si>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</si>
  <si>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</si>
  <si>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</si>
  <si>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</si>
  <si>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</si>
  <si>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</si>
  <si>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</si>
  <si>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</si>
  <si>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</si>
  <si>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</si>
  <si>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</si>
  <si>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</si>
  <si>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</si>
  <si>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</si>
  <si>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</si>
  <si>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</si>
  <si>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</si>
  <si>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</si>
  <si>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</si>
  <si>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</si>
  <si>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</si>
  <si>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</si>
  <si>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</si>
  <si>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</si>
  <si>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</si>
  <si>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</si>
  <si>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</si>
  <si>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</si>
  <si>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</si>
  <si>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</si>
  <si>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</si>
  <si>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</si>
  <si>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</si>
  <si>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</si>
  <si>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</si>
  <si>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</si>
  <si>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</si>
  <si>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</si>
  <si>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</si>
  <si>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</si>
  <si>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</si>
  <si>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</si>
  <si>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</si>
  <si>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</si>
  <si>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</si>
  <si>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</si>
  <si>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</si>
  <si>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</si>
  <si>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</si>
  <si>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</si>
  <si>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</si>
  <si>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</si>
  <si>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</si>
  <si>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</si>
  <si>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</si>
  <si>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</si>
  <si>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</si>
  <si>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</si>
  <si>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</si>
  <si>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</si>
  <si>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</si>
  <si>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</si>
  <si>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</si>
  <si>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</si>
  <si>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</si>
  <si>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</si>
  <si>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</si>
  <si>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</si>
  <si>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</si>
  <si>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</si>
  <si>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</si>
  <si>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</si>
  <si>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</si>
  <si>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</si>
  <si>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</si>
  <si>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</si>
  <si>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</si>
  <si>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</si>
  <si>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</si>
  <si>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</si>
  <si>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</si>
  <si>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</si>
  <si>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</si>
  <si>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</si>
  <si>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</si>
  <si>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</si>
  <si>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</si>
  <si>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</si>
  <si>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</si>
  <si>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</si>
  <si>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</si>
  <si>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</si>
  <si>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</si>
  <si>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</si>
  <si>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</si>
  <si>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</si>
  <si>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</si>
  <si>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</si>
  <si>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</si>
  <si>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</si>
  <si>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</si>
  <si>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</si>
  <si>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</si>
  <si>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</si>
  <si>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</si>
  <si>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</si>
  <si>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</si>
  <si>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</si>
  <si>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</si>
  <si>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</si>
  <si>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</si>
  <si>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</si>
  <si>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</si>
  <si>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</si>
  <si>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</si>
  <si>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</si>
  <si>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</si>
  <si>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</si>
  <si>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</si>
  <si>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</si>
  <si>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</si>
  <si>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</si>
  <si>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</si>
  <si>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</si>
  <si>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</si>
  <si>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</si>
  <si>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</si>
  <si>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</si>
  <si>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</si>
  <si>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</si>
  <si>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</si>
  <si>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</si>
  <si>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</si>
  <si>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</si>
  <si>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</si>
  <si>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</si>
  <si>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</si>
  <si>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</si>
  <si>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</si>
  <si>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</si>
  <si>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</si>
  <si>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</si>
  <si>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</si>
  <si>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</si>
  <si>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</si>
  <si>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</si>
  <si>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</si>
  <si>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</si>
  <si>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</si>
  <si>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</si>
  <si>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</si>
  <si>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</si>
  <si>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</si>
  <si>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</si>
  <si>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</si>
  <si>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</si>
  <si>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</si>
  <si>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</si>
  <si>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</si>
  <si>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</si>
  <si>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</si>
  <si>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</si>
  <si>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</si>
  <si>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</si>
  <si>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</si>
  <si>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</si>
  <si>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</si>
  <si>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</si>
  <si>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</si>
  <si>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</si>
  <si>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</si>
  <si>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</si>
  <si>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</si>
  <si>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</si>
  <si>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</si>
  <si>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</si>
  <si>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</si>
  <si>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</si>
  <si>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</si>
  <si>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</si>
  <si>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</si>
  <si>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</si>
  <si>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</si>
  <si>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</si>
  <si>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</si>
  <si>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</si>
  <si>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</si>
  <si>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</si>
  <si>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</si>
  <si>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</si>
  <si>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</si>
  <si>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</si>
  <si>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</si>
  <si>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</si>
  <si>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</si>
  <si>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</si>
  <si>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</si>
  <si>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</si>
  <si>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</si>
  <si>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</si>
  <si>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</si>
  <si>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</si>
  <si>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</si>
  <si>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</si>
  <si>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</si>
  <si>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</si>
  <si>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</si>
  <si>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</si>
  <si>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</si>
  <si>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</si>
  <si>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</si>
  <si>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</si>
  <si>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</si>
  <si>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</si>
  <si>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</si>
  <si>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</si>
  <si>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</si>
  <si>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</si>
  <si>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</si>
  <si>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</si>
  <si>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</si>
  <si>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</si>
  <si>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</si>
  <si>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</si>
  <si>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</si>
  <si>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</si>
  <si>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</si>
  <si>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</si>
  <si>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</si>
  <si>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</si>
  <si>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</si>
  <si>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</si>
  <si>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</si>
  <si>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</si>
  <si>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</si>
  <si>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</si>
  <si>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</si>
  <si>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</si>
  <si>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</si>
  <si>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</si>
  <si>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</si>
  <si>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</si>
  <si>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</si>
  <si>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</si>
  <si>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</si>
  <si>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</si>
  <si>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</si>
  <si>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</si>
  <si>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</si>
  <si>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</si>
  <si>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</si>
  <si>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</si>
  <si>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</si>
  <si>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</si>
  <si>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</si>
  <si>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</si>
  <si>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</si>
  <si>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</si>
  <si>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</si>
  <si>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</si>
  <si>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</si>
  <si>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</si>
  <si>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</si>
  <si>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</si>
  <si>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</si>
  <si>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</si>
  <si>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</si>
  <si>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</si>
  <si>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</si>
  <si>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</si>
  <si>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</si>
  <si>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</si>
  <si>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</si>
  <si>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</si>
  <si>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</si>
  <si>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</si>
  <si>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</si>
  <si>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</si>
  <si>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</si>
  <si>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</si>
  <si>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</si>
  <si>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</si>
  <si>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</si>
  <si>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</si>
  <si>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</si>
  <si>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</si>
  <si>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</si>
  <si>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</si>
  <si>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</si>
  <si>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</si>
  <si>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</si>
  <si>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</si>
  <si>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</si>
  <si>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</si>
  <si>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</si>
  <si>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</si>
  <si>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</si>
  <si>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</si>
  <si>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</si>
  <si>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</si>
  <si>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</si>
  <si>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</si>
  <si>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</si>
  <si>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</si>
  <si>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</si>
  <si>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</si>
  <si>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</si>
  <si>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</si>
  <si>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</si>
  <si>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</si>
  <si>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</si>
  <si>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</si>
  <si>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</si>
  <si>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</si>
  <si>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</si>
  <si>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</si>
  <si>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</si>
  <si>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</si>
  <si>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</si>
  <si>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</si>
  <si>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</si>
  <si>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</si>
  <si>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</si>
  <si>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</si>
  <si>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</si>
  <si>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</si>
  <si>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</si>
  <si>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</si>
  <si>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</si>
  <si>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</si>
  <si>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</si>
  <si>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</si>
  <si>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</si>
  <si>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</si>
  <si>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</si>
  <si>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</si>
  <si>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</si>
  <si>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</si>
  <si>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</si>
  <si>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</si>
  <si>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</si>
  <si>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</si>
  <si>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</si>
  <si>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</si>
  <si>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</si>
  <si>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</si>
  <si>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</si>
  <si>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</si>
  <si>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</si>
  <si>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</si>
  <si>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</si>
  <si>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</si>
  <si>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</si>
  <si>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</si>
  <si>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</si>
  <si>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</si>
  <si>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</si>
  <si>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</si>
  <si>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</si>
  <si>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</si>
  <si>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</si>
  <si>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TAIX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</si>
  <si>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</si>
  <si>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</si>
  <si>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</si>
  <si>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</si>
  <si>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</si>
  <si>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</si>
  <si>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</si>
  <si>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</si>
  <si>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</si>
  <si>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</si>
  <si>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</si>
  <si>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</si>
  <si>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</si>
  <si>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</si>
  <si>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</si>
  <si>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</si>
  <si>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</si>
  <si>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</si>
  <si>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</si>
  <si>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</si>
  <si>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</si>
  <si>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</si>
  <si>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</si>
  <si>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</si>
  <si>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</si>
  <si>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</si>
  <si>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</si>
  <si>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</si>
  <si>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</si>
  <si>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</si>
  <si>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</si>
  <si>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</si>
  <si>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</si>
  <si>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</si>
  <si>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</si>
  <si>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</si>
  <si>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</si>
  <si>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</si>
  <si>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</si>
  <si>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</si>
  <si>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</si>
  <si>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</si>
  <si>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</si>
  <si>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</si>
  <si>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</si>
  <si>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</si>
  <si>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</si>
  <si>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</si>
  <si>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</si>
  <si>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</si>
  <si>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</si>
  <si>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</si>
  <si>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</si>
  <si>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</si>
  <si>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</si>
  <si>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</si>
  <si>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</si>
  <si>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</si>
  <si>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</si>
  <si>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</si>
  <si>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</si>
  <si>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</si>
  <si>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</si>
  <si>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</si>
  <si>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</si>
  <si>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</si>
  <si>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</si>
  <si>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</si>
  <si>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</si>
  <si>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</si>
  <si>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</si>
  <si>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</si>
  <si>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</si>
  <si>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</si>
  <si>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</si>
  <si>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</si>
  <si>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</si>
  <si>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</si>
  <si>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</si>
  <si>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</si>
  <si>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</si>
  <si>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</si>
  <si>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décalée de 6m en amont pour s'affranchir de l'influence d'un rejet présent en rive gauche. Accord avec agence de l'eau par téléphone.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</si>
  <si>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</si>
  <si>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</si>
  <si>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</si>
  <si>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</si>
  <si>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</si>
  <si>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</si>
  <si>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</si>
  <si>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</si>
  <si>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</si>
  <si>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</si>
  <si>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</si>
  <si>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</si>
  <si>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Cf.</t>
  </si>
  <si>
    <t xml:space="preserve">Pohlia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</si>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</sst>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J101" activeCellId="0" sqref="J10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628184</v>
      </c>
      <c r="G10" s="25"/>
      <c r="H10" s="25"/>
    </row>
    <row r="11" customFormat="false" ht="15" hidden="false" customHeight="false" outlineLevel="0" collapsed="false">
      <c r="A11" s="26" t="s">
        <v>5183</v>
      </c>
      <c r="B11" s="30" t="n">
        <v>44406</v>
      </c>
      <c r="D11" s="26" t="s">
        <v>5184</v>
      </c>
      <c r="E11" s="29" t="n">
        <v>6323146</v>
      </c>
      <c r="G11" s="25"/>
      <c r="H11" s="25"/>
    </row>
    <row r="12" customFormat="false" ht="15" hidden="false" customHeight="false" outlineLevel="0" collapsed="false">
      <c r="A12" s="26" t="s">
        <v>5185</v>
      </c>
      <c r="B12" s="29" t="s">
        <v>5186</v>
      </c>
      <c r="D12" s="26" t="s">
        <v>5187</v>
      </c>
      <c r="E12" s="29" t="n">
        <v>628101</v>
      </c>
      <c r="G12" s="25"/>
      <c r="H12" s="25"/>
    </row>
    <row r="13" customFormat="false" ht="17.25" hidden="false" customHeight="true" outlineLevel="0" collapsed="false">
      <c r="A13" s="12"/>
      <c r="B13" s="31"/>
      <c r="D13" s="26" t="s">
        <v>5188</v>
      </c>
      <c r="E13" s="29" t="n">
        <v>6323078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628184</v>
      </c>
    </row>
    <row r="18" customFormat="false" ht="15" hidden="false" customHeight="false" outlineLevel="0" collapsed="false">
      <c r="A18" s="36"/>
      <c r="B18" s="37" t="s">
        <v>5196</v>
      </c>
      <c r="C18" s="38" t="n">
        <f aca="false">E11</f>
        <v>6323146</v>
      </c>
    </row>
    <row r="19" customFormat="false" ht="15" hidden="false" customHeight="false" outlineLevel="0" collapsed="false">
      <c r="A19" s="33" t="s">
        <v>5197</v>
      </c>
      <c r="B19" s="39" t="n">
        <v>312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31</v>
      </c>
      <c r="D35" s="52" t="s">
        <v>5215</v>
      </c>
      <c r="E35" s="53" t="n">
        <v>69</v>
      </c>
    </row>
    <row r="36" s="56" customFormat="true" ht="15" hidden="false" customHeight="true" outlineLevel="0" collapsed="false">
      <c r="A36" s="54" t="s">
        <v>5216</v>
      </c>
      <c r="B36" s="34" t="n">
        <v>28.5</v>
      </c>
      <c r="C36" s="50"/>
      <c r="D36" s="55" t="s">
        <v>5217</v>
      </c>
      <c r="E36" s="34" t="n">
        <v>71.5</v>
      </c>
    </row>
    <row r="37" s="56" customFormat="true" ht="15" hidden="false" customHeight="true" outlineLevel="0" collapsed="false">
      <c r="A37" s="54" t="s">
        <v>5218</v>
      </c>
      <c r="B37" s="34" t="n">
        <v>1.5</v>
      </c>
      <c r="C37" s="50"/>
      <c r="D37" s="55" t="s">
        <v>5219</v>
      </c>
      <c r="E37" s="34" t="n">
        <v>1.3</v>
      </c>
    </row>
    <row r="38" s="56" customFormat="true" ht="15" hidden="false" customHeight="true" outlineLevel="0" collapsed="false">
      <c r="A38" s="54" t="s">
        <v>5220</v>
      </c>
      <c r="B38" s="34" t="n">
        <v>2</v>
      </c>
      <c r="C38" s="50"/>
      <c r="D38" s="55" t="s">
        <v>5220</v>
      </c>
      <c r="E38" s="34" t="n">
        <v>0.5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3</v>
      </c>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0.08</v>
      </c>
      <c r="E97" s="82" t="n">
        <v>0.1</v>
      </c>
      <c r="F97" s="83" t="s">
        <v>5275</v>
      </c>
      <c r="G97" s="84"/>
      <c r="H97" s="85"/>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0.02</v>
      </c>
      <c r="F98" s="83" t="s">
        <v>5275</v>
      </c>
      <c r="G98" s="86"/>
      <c r="H98" s="87"/>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3" t="s">
        <v>5275</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c r="E100" s="82" t="n">
        <v>0.01</v>
      </c>
      <c r="F100" s="83" t="s">
        <v>5275</v>
      </c>
      <c r="G100" s="86"/>
      <c r="H100" s="87"/>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c r="E101" s="82" t="n">
        <v>0.01</v>
      </c>
      <c r="F101" s="83" t="s">
        <v>5275</v>
      </c>
      <c r="G101" s="86"/>
      <c r="H101" s="87"/>
    </row>
    <row r="102" customFormat="false" ht="15" hidden="false" customHeight="false" outlineLevel="0" collapsed="false">
      <c r="A102" s="78" t="s">
        <v>2766</v>
      </c>
      <c r="B102" s="79" t="str">
        <f aca="false">IF(A102="NEWCOD",IF(ISBLANK(G102),"renseigner le champ 'Nouveau taxon'",G102),VLOOKUP(A102,'Ref Taxo'!A:B,2,FALSE()))</f>
        <v>Lunularia cruciata</v>
      </c>
      <c r="C102" s="80" t="n">
        <f aca="false">IF(A102="NEWCOD",IF(ISBLANK(H102),"NoCod",H102),VLOOKUP(A102,'Ref Taxo'!A:D,4,FALSE()))</f>
        <v>1189</v>
      </c>
      <c r="D102" s="81"/>
      <c r="E102" s="82" t="n">
        <v>0.01</v>
      </c>
      <c r="F102" s="83" t="s">
        <v>5275</v>
      </c>
      <c r="G102" s="86"/>
      <c r="H102" s="87"/>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t="n">
        <v>0.01</v>
      </c>
      <c r="F103" s="83" t="s">
        <v>5275</v>
      </c>
      <c r="G103" s="86"/>
      <c r="H103" s="87"/>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0.1</v>
      </c>
      <c r="E104" s="82" t="n">
        <v>0.1</v>
      </c>
      <c r="F104" s="83" t="s">
        <v>5275</v>
      </c>
      <c r="G104" s="86"/>
      <c r="H104" s="87"/>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1.5</v>
      </c>
      <c r="E105" s="82" t="n">
        <v>0.1</v>
      </c>
      <c r="F105" s="83" t="s">
        <v>5275</v>
      </c>
      <c r="G105" s="86"/>
      <c r="H105" s="87"/>
    </row>
    <row r="106" customFormat="false" ht="15" hidden="false" customHeight="false" outlineLevel="0" collapsed="false">
      <c r="A106" s="78" t="s">
        <v>5276</v>
      </c>
      <c r="B106" s="79" t="str">
        <f aca="false">IF(A106="NEWCOD",IF(ISBLANK(G106),"renseigner le champ 'Nouveau taxon'",G106),VLOOKUP(A106,'Ref Taxo'!A:B,2,FALSE()))</f>
        <v>Pohlia</v>
      </c>
      <c r="C106" s="80" t="n">
        <f aca="false">IF(A106="NEWCOD",IF(ISBLANK(H106),"NoCod",H106),VLOOKUP(A106,'Ref Taxo'!A:D,4,FALSE()))</f>
        <v>34943</v>
      </c>
      <c r="D106" s="81"/>
      <c r="E106" s="82" t="n">
        <v>0.01</v>
      </c>
      <c r="F106" s="83" t="s">
        <v>5277</v>
      </c>
      <c r="G106" s="86" t="s">
        <v>5278</v>
      </c>
      <c r="H106" s="87" t="n">
        <v>34943</v>
      </c>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0.1</v>
      </c>
      <c r="E107" s="82"/>
      <c r="F107" s="83" t="s">
        <v>5275</v>
      </c>
      <c r="G107" s="86"/>
      <c r="H107" s="87"/>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c r="E108" s="82" t="n">
        <v>0.03</v>
      </c>
      <c r="F108" s="83" t="s">
        <v>5277</v>
      </c>
      <c r="G108" s="86"/>
      <c r="H108" s="87"/>
    </row>
    <row r="109" customFormat="false" ht="15" hidden="false" customHeight="false" outlineLevel="0" collapsed="false">
      <c r="A109" s="78" t="s">
        <v>3133</v>
      </c>
      <c r="B109" s="79" t="str">
        <f aca="false">IF(A109="NEWCOD",IF(ISBLANK(G109),"renseigner le champ 'Nouveau taxon'",G109),VLOOKUP(A109,'Ref Taxo'!A:B,2,FALSE()))</f>
        <v>Nasturtium officinale</v>
      </c>
      <c r="C109" s="80" t="n">
        <f aca="false">IF(A109="NEWCOD",IF(ISBLANK(H109),"NoCod",H109),VLOOKUP(A109,'Ref Taxo'!A:D,4,FALSE()))</f>
        <v>1763</v>
      </c>
      <c r="D109" s="81"/>
      <c r="E109" s="82" t="n">
        <v>0.01</v>
      </c>
      <c r="F109" s="83" t="s">
        <v>5275</v>
      </c>
      <c r="G109" s="86"/>
      <c r="H109" s="87"/>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c r="E110" s="82" t="n">
        <v>0.05</v>
      </c>
      <c r="F110" s="83" t="s">
        <v>5275</v>
      </c>
      <c r="G110" s="86"/>
      <c r="H110" s="87"/>
    </row>
    <row r="111" customFormat="false" ht="15" hidden="false" customHeight="false" outlineLevel="0" collapsed="false">
      <c r="A111" s="78" t="s">
        <v>4415</v>
      </c>
      <c r="B111" s="79" t="str">
        <f aca="false">IF(A111="NEWCOD",IF(ISBLANK(G111),"renseigner le champ 'Nouveau taxon'",G111),VLOOKUP(A111,'Ref Taxo'!A:B,2,FALSE()))</f>
        <v>Scrophularia auriculata</v>
      </c>
      <c r="C111" s="80" t="n">
        <f aca="false">IF(A111="NEWCOD",IF(ISBLANK(H111),"NoCod",H111),VLOOKUP(A111,'Ref Taxo'!A:D,4,FALSE()))</f>
        <v>1950</v>
      </c>
      <c r="D111" s="81"/>
      <c r="E111" s="82" t="n">
        <v>0.01</v>
      </c>
      <c r="F111" s="83" t="s">
        <v>5275</v>
      </c>
      <c r="G111" s="86"/>
      <c r="H111" s="87"/>
    </row>
    <row r="112" customFormat="false" ht="15" hidden="false" customHeight="false" outlineLevel="0" collapsed="false">
      <c r="A112" s="78" t="s">
        <v>3589</v>
      </c>
      <c r="B112" s="79" t="str">
        <f aca="false">IF(A112="NEWCOD",IF(ISBLANK(G112),"renseigner le champ 'Nouveau taxon'",G112),VLOOKUP(A112,'Ref Taxo'!A:B,2,FALSE()))</f>
        <v>Potentilla reptans</v>
      </c>
      <c r="C112" s="80" t="n">
        <f aca="false">IF(A112="NEWCOD",IF(ISBLANK(H112),"NoCod",H112),VLOOKUP(A112,'Ref Taxo'!A:D,4,FALSE()))</f>
        <v>29945</v>
      </c>
      <c r="D112" s="81"/>
      <c r="E112" s="82" t="n">
        <v>0.01</v>
      </c>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5279</v>
      </c>
      <c r="B1" s="90" t="s">
        <v>5280</v>
      </c>
      <c r="C1" s="90" t="s">
        <v>5281</v>
      </c>
      <c r="D1" s="90" t="s">
        <v>5273</v>
      </c>
      <c r="E1" s="90" t="s">
        <v>5282</v>
      </c>
      <c r="F1" s="90" t="s">
        <v>5283</v>
      </c>
      <c r="G1" s="90" t="s">
        <v>5284</v>
      </c>
      <c r="H1" s="91" t="s">
        <v>5285</v>
      </c>
      <c r="I1" s="90" t="s">
        <v>5286</v>
      </c>
      <c r="J1" s="90" t="s">
        <v>5287</v>
      </c>
    </row>
    <row r="2" customFormat="false" ht="1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2022-01-31T15:15:37Z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