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4250"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<sst xmlns="http://schemas.openxmlformats.org/spreadsheetml/2006/main" count="6481" uniqueCount="5304">
  <si>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</si>
  <si>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</si>
  <si>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</si>
  <si>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</si>
  <si>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</si>
  <si>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</si>
  <si>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</si>
  <si>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</si>
  <si>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</si>
  <si>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</si>
  <si>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</si>
  <si>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</si>
  <si>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</si>
  <si>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</si>
  <si>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</si>
  <si>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</si>
  <si>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</si>
  <si>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</si>
  <si>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</si>
  <si>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</si>
  <si>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</si>
  <si>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</si>
  <si>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</si>
  <si>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</si>
  <si>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</si>
  <si>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</si>
  <si>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</si>
  <si>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</si>
  <si>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</si>
  <si>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</si>
  <si>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</si>
  <si>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</si>
  <si>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</si>
  <si>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</si>
  <si>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</si>
  <si>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</si>
  <si>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</si>
  <si>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</si>
  <si>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</si>
  <si>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</si>
  <si>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</si>
  <si>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</si>
  <si>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</si>
  <si>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</si>
  <si>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</si>
  <si>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</si>
  <si>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</si>
  <si>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</si>
  <si>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</si>
  <si>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</si>
  <si>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</si>
  <si>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</si>
  <si>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</si>
  <si>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</si>
  <si>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</si>
  <si>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</si>
  <si>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</si>
  <si>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</si>
  <si>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</si>
  <si>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</si>
  <si>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</si>
  <si>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</si>
  <si>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</si>
  <si>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</si>
  <si>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</si>
  <si>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</si>
  <si>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</si>
  <si>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</si>
  <si>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</si>
  <si>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</si>
  <si>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</si>
  <si>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</si>
  <si>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</si>
  <si>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</si>
  <si>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</si>
  <si>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</si>
  <si>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</si>
  <si>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</si>
  <si>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</si>
  <si>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</si>
  <si>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</si>
  <si>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</si>
  <si>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</si>
  <si>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</si>
  <si>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</si>
  <si>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</si>
  <si>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</si>
  <si>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</si>
  <si>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</si>
  <si>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</si>
  <si>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</si>
  <si>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</si>
  <si>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</si>
  <si>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</si>
  <si>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</si>
  <si>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</si>
  <si>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</si>
  <si>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</si>
  <si>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</si>
  <si>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</si>
  <si>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</si>
  <si>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</si>
  <si>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</si>
  <si>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</si>
  <si>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</si>
  <si>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</si>
  <si>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</si>
  <si>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</si>
  <si>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</si>
  <si>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</si>
  <si>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</si>
  <si>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</si>
  <si>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</si>
  <si>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</si>
  <si>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</si>
  <si>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</si>
  <si>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</si>
  <si>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</si>
  <si>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</si>
  <si>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</si>
  <si>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</si>
  <si>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</si>
  <si>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</si>
  <si>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</si>
  <si>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</si>
  <si>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</si>
  <si>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</si>
  <si>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</si>
  <si>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</si>
  <si>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</si>
  <si>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</si>
  <si>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</si>
  <si>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</si>
  <si>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</si>
  <si>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</si>
  <si>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</si>
  <si>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</si>
  <si>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</si>
  <si>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</si>
  <si>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</si>
  <si>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</si>
  <si>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</si>
  <si>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</si>
  <si>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</si>
  <si>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</si>
  <si>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</si>
  <si>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</si>
  <si>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</si>
  <si>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</si>
  <si>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</si>
  <si>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</si>
  <si>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</si>
  <si>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</si>
  <si>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</si>
  <si>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</si>
  <si>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</si>
  <si>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</si>
  <si>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</si>
  <si>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</si>
  <si>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</si>
  <si>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</si>
  <si>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</si>
  <si>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</si>
  <si>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</si>
  <si>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</si>
  <si>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</si>
  <si>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</si>
  <si>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</si>
  <si>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</si>
  <si>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</si>
  <si>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</si>
  <si>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</si>
  <si>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</si>
  <si>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</si>
  <si>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</si>
  <si>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</si>
  <si>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</si>
  <si>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</si>
  <si>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</si>
  <si>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</si>
  <si>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</si>
  <si>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</si>
  <si>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</si>
  <si>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</si>
  <si>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</si>
  <si>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</si>
  <si>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</si>
  <si>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</si>
  <si>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</si>
  <si>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</si>
  <si>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</si>
  <si>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</si>
  <si>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</si>
  <si>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</si>
  <si>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</si>
  <si>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</si>
  <si>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</si>
  <si>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</si>
  <si>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</si>
  <si>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</si>
  <si>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</si>
  <si>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</si>
  <si>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</si>
  <si>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</si>
  <si>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</si>
  <si>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</si>
  <si>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</si>
  <si>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</si>
  <si>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</si>
  <si>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</si>
  <si>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</si>
  <si>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</si>
  <si>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</si>
  <si>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</si>
  <si>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</si>
  <si>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</si>
  <si>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</si>
  <si>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</si>
  <si>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</si>
  <si>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</si>
  <si>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</si>
  <si>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</si>
  <si>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</si>
  <si>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</si>
  <si>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</si>
  <si>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</si>
  <si>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</si>
  <si>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</si>
  <si>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</si>
  <si>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</si>
  <si>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</si>
  <si>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</si>
  <si>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</si>
  <si>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</si>
  <si>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</si>
  <si>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</si>
  <si>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</si>
  <si>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</si>
  <si>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</si>
  <si>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</si>
  <si>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</si>
  <si>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</si>
  <si>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</si>
  <si>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</si>
  <si>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</si>
  <si>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</si>
  <si>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</si>
  <si>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</si>
  <si>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</si>
  <si>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</si>
  <si>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</si>
  <si>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</si>
  <si>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</si>
  <si>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</si>
  <si>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</si>
  <si>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</si>
  <si>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</si>
  <si>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</si>
  <si>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</si>
  <si>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</si>
  <si>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</si>
  <si>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</si>
  <si>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</si>
  <si>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</si>
  <si>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</si>
  <si>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</si>
  <si>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</si>
  <si>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</si>
  <si>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</si>
  <si>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</si>
  <si>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</si>
  <si>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</si>
  <si>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</si>
  <si>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</si>
  <si>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</si>
  <si>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</si>
  <si>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</si>
  <si>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</si>
  <si>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</si>
  <si>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</si>
  <si>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</si>
  <si>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</si>
  <si>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</si>
  <si>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</si>
  <si>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</si>
  <si>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</si>
  <si>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</si>
  <si>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</si>
  <si>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</si>
  <si>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</si>
  <si>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</si>
  <si>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</si>
  <si>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</si>
  <si>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</si>
  <si>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</si>
  <si>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</si>
  <si>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</si>
  <si>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</si>
  <si>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</si>
  <si>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</si>
  <si>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</si>
  <si>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</si>
  <si>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</si>
  <si>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</si>
  <si>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</si>
  <si>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</si>
  <si>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</si>
  <si>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</si>
  <si>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</si>
  <si>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</si>
  <si>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</si>
  <si>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</si>
  <si>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</si>
  <si>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</si>
  <si>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</si>
  <si>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</si>
  <si>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</si>
  <si>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</si>
  <si>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</si>
  <si>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</si>
  <si>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</si>
  <si>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</si>
  <si>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</si>
  <si>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</si>
  <si>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</si>
  <si>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</si>
  <si>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</si>
  <si>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</si>
  <si>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</si>
  <si>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</si>
  <si>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</si>
  <si>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</si>
  <si>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</si>
  <si>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</si>
  <si>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</si>
  <si>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</si>
  <si>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</si>
  <si>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</si>
  <si>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</si>
  <si>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</si>
  <si>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</si>
  <si>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</si>
  <si>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</si>
  <si>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</si>
  <si>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</si>
  <si>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</si>
  <si>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</si>
  <si>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</si>
  <si>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</si>
  <si>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</si>
  <si>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</si>
  <si>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</si>
  <si>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</si>
  <si>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</si>
  <si>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</si>
  <si>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</si>
  <si>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</si>
  <si>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</si>
  <si>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</si>
  <si>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</si>
  <si>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</si>
  <si>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</si>
  <si>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</si>
  <si>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</si>
  <si>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</si>
  <si>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</si>
  <si>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</si>
  <si>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</si>
  <si>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</si>
  <si>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</si>
  <si>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</si>
  <si>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</si>
  <si>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</si>
  <si>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</si>
  <si>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</si>
  <si>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</si>
  <si>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</si>
  <si>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</si>
  <si>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</si>
  <si>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</si>
  <si>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</si>
  <si>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</si>
  <si>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</si>
  <si>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</si>
  <si>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</si>
  <si>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</si>
  <si>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</si>
  <si>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</si>
  <si>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</si>
  <si>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</si>
  <si>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</si>
  <si>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</si>
  <si>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</si>
  <si>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</si>
  <si>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</si>
  <si>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</si>
  <si>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</si>
  <si>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</si>
  <si>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</si>
  <si>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</si>
  <si>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</si>
  <si>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</si>
  <si>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</si>
  <si>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</si>
  <si>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</si>
  <si>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</si>
  <si>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</si>
  <si>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</si>
  <si>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</si>
  <si>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</si>
  <si>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</si>
  <si>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</si>
  <si>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</si>
  <si>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</si>
  <si>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</si>
  <si>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</si>
  <si>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</si>
  <si>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</si>
  <si>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</si>
  <si>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</si>
  <si>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</si>
  <si>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</si>
  <si>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</si>
  <si>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</si>
  <si>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</si>
  <si>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</si>
  <si>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</si>
  <si>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</si>
  <si>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</si>
  <si>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</si>
  <si>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</si>
  <si>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</si>
  <si>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</si>
  <si>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</si>
  <si>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</si>
  <si>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</si>
  <si>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</si>
  <si>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</si>
  <si>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</si>
  <si>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</si>
  <si>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</si>
  <si>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</si>
  <si>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</si>
  <si>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</si>
  <si>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</si>
  <si>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</si>
  <si>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</si>
  <si>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</si>
  <si>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</si>
  <si>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</si>
  <si>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</si>
  <si>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</si>
  <si>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</si>
  <si>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</si>
  <si>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</si>
  <si>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</si>
  <si>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</si>
  <si>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</si>
  <si>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</si>
  <si>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</si>
  <si>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</si>
  <si>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</si>
  <si>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</si>
  <si>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</si>
  <si>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</si>
  <si>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</si>
  <si>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</si>
  <si>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</si>
  <si>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</si>
  <si>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</si>
  <si>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</si>
  <si>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</si>
  <si>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</si>
  <si>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</si>
  <si>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</si>
  <si>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</si>
  <si>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</si>
  <si>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</si>
  <si>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</si>
  <si>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</si>
  <si>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</si>
  <si>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</si>
  <si>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</si>
  <si>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</si>
  <si>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</si>
  <si>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</si>
  <si>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</si>
  <si>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</si>
  <si>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</si>
  <si>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</si>
  <si>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</si>
  <si>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</si>
  <si>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</si>
  <si>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</si>
  <si>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</si>
  <si>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</si>
  <si>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</si>
  <si>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</si>
  <si>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</si>
  <si>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</si>
  <si>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</si>
  <si>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</si>
  <si>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</si>
  <si>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</si>
  <si>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</si>
  <si>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</si>
  <si>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</si>
  <si>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</si>
  <si>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</si>
  <si>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</si>
  <si>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</si>
  <si>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</si>
  <si>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</si>
  <si>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</si>
  <si>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</si>
  <si>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</si>
  <si>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</si>
  <si>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</si>
  <si>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</si>
  <si>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</si>
  <si>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</si>
  <si>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</si>
  <si>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</si>
  <si>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</si>
  <si>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</si>
  <si>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</si>
  <si>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</si>
  <si>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</si>
  <si>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</si>
  <si>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</si>
  <si>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</si>
  <si>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</si>
  <si>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</si>
  <si>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</si>
  <si>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</si>
  <si>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</si>
  <si>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</si>
  <si>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</si>
  <si>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</si>
  <si>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</si>
  <si>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</si>
  <si>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</si>
  <si>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</si>
  <si>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</si>
  <si>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</si>
  <si>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</si>
  <si>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</si>
  <si>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</si>
  <si>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</si>
  <si>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</si>
  <si>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</si>
  <si>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</si>
  <si>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</si>
  <si>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</si>
  <si>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</si>
  <si>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</si>
  <si>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</si>
  <si>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</si>
  <si>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</si>
  <si>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</si>
  <si>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</si>
  <si>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</si>
  <si>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</si>
  <si>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</si>
  <si>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</si>
  <si>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</si>
  <si>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</si>
  <si>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</si>
  <si>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</si>
  <si>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</si>
  <si>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</si>
  <si>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</si>
  <si>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</si>
  <si>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</si>
  <si>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</si>
  <si>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</si>
  <si>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</si>
  <si>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</si>
  <si>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</si>
  <si>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</si>
  <si>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</si>
  <si>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</si>
  <si>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</si>
  <si>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</si>
  <si>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</si>
  <si>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</si>
  <si>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</si>
  <si>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</si>
  <si>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</si>
  <si>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</si>
  <si>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</si>
  <si>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</si>
  <si>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</si>
  <si>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</si>
  <si>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</si>
  <si>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</si>
  <si>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</si>
  <si>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</si>
  <si>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</si>
  <si>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</si>
  <si>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</si>
  <si>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</si>
  <si>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</si>
  <si>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</si>
  <si>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</si>
  <si>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</si>
  <si>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</si>
  <si>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</si>
  <si>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</si>
  <si>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</si>
  <si>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</si>
  <si>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</si>
  <si>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</si>
  <si>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</si>
  <si>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</si>
  <si>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</si>
  <si>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</si>
  <si>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</si>
  <si>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</si>
  <si>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</si>
  <si>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</si>
  <si>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</si>
  <si>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</si>
  <si>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</si>
  <si>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</si>
  <si>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</si>
  <si>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</si>
  <si>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</si>
  <si>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</si>
  <si>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</si>
  <si>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</si>
  <si>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</si>
  <si>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</si>
  <si>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</si>
  <si>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</si>
  <si>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</si>
  <si>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</si>
  <si>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</si>
  <si>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</si>
  <si>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</si>
  <si>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</si>
  <si>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</si>
  <si>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</si>
  <si>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</si>
  <si>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</si>
  <si>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</si>
  <si>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</si>
  <si>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</si>
  <si>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</si>
  <si>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</si>
  <si>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</si>
  <si>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</si>
  <si>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</si>
  <si>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</si>
  <si>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</si>
  <si>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</si>
  <si>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</si>
  <si>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</si>
  <si>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</si>
  <si>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</si>
  <si>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</si>
  <si>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</si>
  <si>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</si>
  <si>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</si>
  <si>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</si>
  <si>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</si>
  <si>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</si>
  <si>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</si>
  <si>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</si>
  <si>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</si>
  <si>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</si>
  <si>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</si>
  <si>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</si>
  <si>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</si>
  <si>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</si>
  <si>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</si>
  <si>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</si>
  <si>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</si>
  <si>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</si>
  <si>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</si>
  <si>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</si>
  <si>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</si>
  <si>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</si>
  <si>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</si>
  <si>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</si>
  <si>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</si>
  <si>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</si>
  <si>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</si>
  <si>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</si>
  <si>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</si>
  <si>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</si>
  <si>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</si>
  <si>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</si>
  <si>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</si>
  <si>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</si>
  <si>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</si>
  <si>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</si>
  <si>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</si>
  <si>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</si>
  <si>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</si>
  <si>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</si>
  <si>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</si>
  <si>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</si>
  <si>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</si>
  <si>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</si>
  <si>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</si>
  <si>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</si>
  <si>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</si>
  <si>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</si>
  <si>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</si>
  <si>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</si>
  <si>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</si>
  <si>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</si>
  <si>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</si>
  <si>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</si>
  <si>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</si>
  <si>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</si>
  <si>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</si>
  <si>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</si>
  <si>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</si>
  <si>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</si>
  <si>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</si>
  <si>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</si>
  <si>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</si>
  <si>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</si>
  <si>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</si>
  <si>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</si>
  <si>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</si>
  <si>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</si>
  <si>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</si>
  <si>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</si>
  <si>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</si>
  <si>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</si>
  <si>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</si>
  <si>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</si>
  <si>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</si>
  <si>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</si>
  <si>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</si>
  <si>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</si>
  <si>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</si>
  <si>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</si>
  <si>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</si>
  <si>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</si>
  <si>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</si>
  <si>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</si>
  <si>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</si>
  <si>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</si>
  <si>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</si>
  <si>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</si>
  <si>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</si>
  <si>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</si>
  <si>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</si>
  <si>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</si>
  <si>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</si>
  <si>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</si>
  <si>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</si>
  <si>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</si>
  <si>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</si>
  <si>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</si>
  <si>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</si>
  <si>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</si>
  <si>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</si>
  <si>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</si>
  <si>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</si>
  <si>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</si>
  <si>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</si>
  <si>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</si>
  <si>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</si>
  <si>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</si>
  <si>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</si>
  <si>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</si>
  <si>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</si>
  <si>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</si>
  <si>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</si>
  <si>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</si>
  <si>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</si>
  <si>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</si>
  <si>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</si>
  <si>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</si>
  <si>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</si>
  <si>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</si>
  <si>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</si>
  <si>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</si>
  <si>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</si>
  <si>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</si>
  <si>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</si>
  <si>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</si>
  <si>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</si>
  <si>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</si>
  <si>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</si>
  <si>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</si>
  <si>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</si>
  <si>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</si>
  <si>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</si>
  <si>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</si>
  <si>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</si>
  <si>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</si>
  <si>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</si>
  <si>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</si>
  <si>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</si>
  <si>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</si>
  <si>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</si>
  <si>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</si>
  <si>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</si>
  <si>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</si>
  <si>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</si>
  <si>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</si>
  <si>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</si>
  <si>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</si>
  <si>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</si>
  <si>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</si>
  <si>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</si>
  <si>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</si>
  <si>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</si>
  <si>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</si>
  <si>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</si>
  <si>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</si>
  <si>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</si>
  <si>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</si>
  <si>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</si>
  <si>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</si>
  <si>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</si>
  <si>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</si>
  <si>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</si>
  <si>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</si>
  <si>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</si>
  <si>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</si>
  <si>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</si>
  <si>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</si>
  <si>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</si>
  <si>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</si>
  <si>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</si>
  <si>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</si>
  <si>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</si>
  <si>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</si>
  <si>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</si>
  <si>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</si>
  <si>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</si>
  <si>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</si>
  <si>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</si>
  <si>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</si>
  <si>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</si>
  <si>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</si>
  <si>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</si>
  <si>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</si>
  <si>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</si>
  <si>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</si>
  <si>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</si>
  <si>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</si>
  <si>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</si>
  <si>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</si>
  <si>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</si>
  <si>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</si>
  <si>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</si>
  <si>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</si>
  <si>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</si>
  <si>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</si>
  <si>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</si>
  <si>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</si>
  <si>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</si>
  <si>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</si>
  <si>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</si>
  <si>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</si>
  <si>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</si>
  <si>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</si>
  <si>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</si>
  <si>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</si>
  <si>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</si>
  <si>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</si>
  <si>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</si>
  <si>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</si>
  <si>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</si>
  <si>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</si>
  <si>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</si>
  <si>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</si>
  <si>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</si>
  <si>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</si>
  <si>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</si>
  <si>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</si>
  <si>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</si>
  <si>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</si>
  <si>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</si>
  <si>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</si>
  <si>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</si>
  <si>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</si>
  <si>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</si>
  <si>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</si>
  <si>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</si>
  <si>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</si>
  <si>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</si>
  <si>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</si>
  <si>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</si>
  <si>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</si>
  <si>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</si>
  <si>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</si>
  <si>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</si>
  <si>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</si>
  <si>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</si>
  <si>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</si>
  <si>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</si>
  <si>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</si>
  <si>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</si>
  <si>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</si>
  <si>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</si>
  <si>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</si>
  <si>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</si>
  <si>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</si>
  <si>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</si>
  <si>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</si>
  <si>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</si>
  <si>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</si>
  <si>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</si>
  <si>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</si>
  <si>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</si>
  <si>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</si>
  <si>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</si>
  <si>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</si>
  <si>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</si>
  <si>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</si>
  <si>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</si>
  <si>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</si>
  <si>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</si>
  <si>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</si>
  <si>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</si>
  <si>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</si>
  <si>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</si>
  <si>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</si>
  <si>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</si>
  <si>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</si>
  <si>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</si>
  <si>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</si>
  <si>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</si>
  <si>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</si>
  <si>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</si>
  <si>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</si>
  <si>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</si>
  <si>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</si>
  <si>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</si>
  <si>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</si>
  <si>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</si>
  <si>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</si>
  <si>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</si>
  <si>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</si>
  <si>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</si>
  <si>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</si>
  <si>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</si>
  <si>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</si>
  <si>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</si>
  <si>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</si>
  <si>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</si>
  <si>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</si>
  <si>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</si>
  <si>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</si>
  <si>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</si>
  <si>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</si>
  <si>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</si>
  <si>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</si>
  <si>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</si>
  <si>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</si>
  <si>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</si>
  <si>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</si>
  <si>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</si>
  <si>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</si>
  <si>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</si>
  <si>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</si>
  <si>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</si>
  <si>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</si>
  <si>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</si>
  <si>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</si>
  <si>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</si>
  <si>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</si>
  <si>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</si>
  <si>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</si>
  <si>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</si>
  <si>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</si>
  <si>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</si>
  <si>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</si>
  <si>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</si>
  <si>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</si>
  <si>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</si>
  <si>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</si>
  <si>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</si>
  <si>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</si>
  <si>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</si>
  <si>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</si>
  <si>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</si>
  <si>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</si>
  <si>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</si>
  <si>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</si>
  <si>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</si>
  <si>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</si>
  <si>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</si>
  <si>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</si>
  <si>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</si>
  <si>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</si>
  <si>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</si>
  <si>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</si>
  <si>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</si>
  <si>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</si>
  <si>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</si>
  <si>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</si>
  <si>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</si>
  <si>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</si>
  <si>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</si>
  <si>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</si>
  <si>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</si>
  <si>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</si>
  <si>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</si>
  <si>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</si>
  <si>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</si>
  <si>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</si>
  <si>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</si>
  <si>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</si>
  <si>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</si>
  <si>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</si>
  <si>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</si>
  <si>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</si>
  <si>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</si>
  <si>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</si>
  <si>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</si>
  <si>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</si>
  <si>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</si>
  <si>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</si>
  <si>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</si>
  <si>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</si>
  <si>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</si>
  <si>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</si>
  <si>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</si>
  <si>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</si>
  <si>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</si>
  <si>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</si>
  <si>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</si>
  <si>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</si>
  <si>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</si>
  <si>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</si>
  <si>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</si>
  <si>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</si>
  <si>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</si>
  <si>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</si>
  <si>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</si>
  <si>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</si>
  <si>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</si>
  <si>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</si>
  <si>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</si>
  <si>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</si>
  <si>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</si>
  <si>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</si>
  <si>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</si>
  <si>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</si>
  <si>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</si>
  <si>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</si>
  <si>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</si>
  <si>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</si>
  <si>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</si>
  <si>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</si>
  <si>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</si>
  <si>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</si>
  <si>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</si>
  <si>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</si>
  <si>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</si>
  <si>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</si>
  <si>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</si>
  <si>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</si>
  <si>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</si>
  <si>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</si>
  <si>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</si>
  <si>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</si>
  <si>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</si>
  <si>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</si>
  <si>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</si>
  <si>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</si>
  <si>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</si>
  <si>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</si>
  <si>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</si>
  <si>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</si>
  <si>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</si>
  <si>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</si>
  <si>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</si>
  <si>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</si>
  <si>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</si>
  <si>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</si>
  <si>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</si>
  <si>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</si>
  <si>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</si>
  <si>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</si>
  <si>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</si>
  <si>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</si>
  <si>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</si>
  <si>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</si>
  <si>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</si>
  <si>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</si>
  <si>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</si>
  <si>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</si>
  <si>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</si>
  <si>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</si>
  <si>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</si>
  <si>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</si>
  <si>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</si>
  <si>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</si>
  <si>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</si>
  <si>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</si>
  <si>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</si>
  <si>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</si>
  <si>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</si>
  <si>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</si>
  <si>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</si>
  <si>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</si>
  <si>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</si>
  <si>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</si>
  <si>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</si>
  <si>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</si>
  <si>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</si>
  <si>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</si>
  <si>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</si>
  <si>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</si>
  <si>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</si>
  <si>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</si>
  <si>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</si>
  <si>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</si>
  <si>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</si>
  <si>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</si>
  <si>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</si>
  <si>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</si>
  <si>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</si>
  <si>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</si>
  <si>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</si>
  <si>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</si>
  <si>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</si>
  <si>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</si>
  <si>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</si>
  <si>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</si>
  <si>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</si>
  <si>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</si>
  <si>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</si>
  <si>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</si>
  <si>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</si>
  <si>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</si>
  <si>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</si>
  <si>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</si>
  <si>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</si>
  <si>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</si>
  <si>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</si>
  <si>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</si>
  <si>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</si>
  <si>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</si>
  <si>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</si>
  <si>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</si>
  <si>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</si>
  <si>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</si>
  <si>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</si>
  <si>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</si>
  <si>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</si>
  <si>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</si>
  <si>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</si>
  <si>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</si>
  <si>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</si>
  <si>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</si>
  <si>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</si>
  <si>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</si>
  <si>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</si>
  <si>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</si>
  <si>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</si>
  <si>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</si>
  <si>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</si>
  <si>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</si>
  <si>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</si>
  <si>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</si>
  <si>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</si>
  <si>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</si>
  <si>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</si>
  <si>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</si>
  <si>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</si>
  <si>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</si>
  <si>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</si>
  <si>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</si>
  <si>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</si>
  <si>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</si>
  <si>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</si>
  <si>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</si>
  <si>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</si>
  <si>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</si>
  <si>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</si>
  <si>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</si>
  <si>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</si>
  <si>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</si>
  <si>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</si>
  <si>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</si>
  <si>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</si>
  <si>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</si>
  <si>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</si>
  <si>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</si>
  <si>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</si>
  <si>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</si>
  <si>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</si>
  <si>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</si>
  <si>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</si>
  <si>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</si>
  <si>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</si>
  <si>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</si>
  <si>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</si>
  <si>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</si>
  <si>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</si>
  <si>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</si>
  <si>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</si>
  <si>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</si>
  <si>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</si>
  <si>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</si>
  <si>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</si>
  <si>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</si>
  <si>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</si>
  <si>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</si>
  <si>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</si>
  <si>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</si>
  <si>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</si>
  <si>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</si>
  <si>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</si>
  <si>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</si>
  <si>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</si>
  <si>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</si>
  <si>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</si>
  <si>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</si>
  <si>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</si>
  <si>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</si>
  <si>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</si>
  <si>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</si>
  <si>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</si>
  <si>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</si>
  <si>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</si>
  <si>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</si>
  <si>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</si>
  <si>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</si>
  <si>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</si>
  <si>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</si>
  <si>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</si>
  <si>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</si>
  <si>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</si>
  <si>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</si>
  <si>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</si>
  <si>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</si>
  <si>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</si>
  <si>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</si>
  <si>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</si>
  <si>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</si>
  <si>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</si>
  <si>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</si>
  <si>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</si>
  <si>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</si>
  <si>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</si>
  <si>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</si>
  <si>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</si>
  <si>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</si>
  <si>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</si>
  <si>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</si>
  <si>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</si>
  <si>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</si>
  <si>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</si>
  <si>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</si>
  <si>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</si>
  <si>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</si>
  <si>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</si>
  <si>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</si>
  <si>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</si>
  <si>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</si>
  <si>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</si>
  <si>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</si>
  <si>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</si>
  <si>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</si>
  <si>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</si>
  <si>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</si>
  <si>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</si>
  <si>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</si>
  <si>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</si>
  <si>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</si>
  <si>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</si>
  <si>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</si>
  <si>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</si>
  <si>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</si>
  <si>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</si>
  <si>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</si>
  <si>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</si>
  <si>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</si>
  <si>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</si>
  <si>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</si>
  <si>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</si>
  <si>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</si>
  <si>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</si>
  <si>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</si>
  <si>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</si>
  <si>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</si>
  <si>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</si>
  <si>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</si>
  <si>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</si>
  <si>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</si>
  <si>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</si>
  <si>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</si>
  <si>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</si>
  <si>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</si>
  <si>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</si>
  <si>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</si>
  <si>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</si>
  <si>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</si>
  <si>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</si>
  <si>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</si>
  <si>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</si>
  <si>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</si>
  <si>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</si>
  <si>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</si>
  <si>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</si>
  <si>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</si>
  <si>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</si>
  <si>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</si>
  <si>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</si>
  <si>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</si>
  <si>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</si>
  <si>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</si>
  <si>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</si>
  <si>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</si>
  <si>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</si>
  <si>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</si>
  <si>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</si>
  <si>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</si>
  <si>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</si>
  <si>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</si>
  <si>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</si>
  <si>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</si>
  <si>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</si>
  <si>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</si>
  <si>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</si>
  <si>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</si>
  <si>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</si>
  <si>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</si>
  <si>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</si>
  <si>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</si>
  <si>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</si>
  <si>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</si>
  <si>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</si>
  <si>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</si>
  <si>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</si>
  <si>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</si>
  <si>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</si>
  <si>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</si>
  <si>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</si>
  <si>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</si>
  <si>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</si>
  <si>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</si>
  <si>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</si>
  <si>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</si>
  <si>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</si>
  <si>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</si>
  <si>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</si>
  <si>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</si>
  <si>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</si>
  <si>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</si>
  <si>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</si>
  <si>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</si>
  <si>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</si>
  <si>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</si>
  <si>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</si>
  <si>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</si>
  <si>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</si>
  <si>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</si>
  <si>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</si>
  <si>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</si>
  <si>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</si>
  <si>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</si>
  <si>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</si>
  <si>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</si>
  <si>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</si>
  <si>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</si>
  <si>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</si>
  <si>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</si>
  <si>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</si>
  <si>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</si>
  <si>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</si>
  <si>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</si>
  <si>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</si>
  <si>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</si>
  <si>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</si>
  <si>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</si>
  <si>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</si>
  <si>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</si>
  <si>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</si>
  <si>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</si>
  <si>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</si>
  <si>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</si>
  <si>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</si>
  <si>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</si>
  <si>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</si>
  <si>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</si>
  <si>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</si>
  <si>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</si>
  <si>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</si>
  <si>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</si>
  <si>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</si>
  <si>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</si>
  <si>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</si>
  <si>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</si>
  <si>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</si>
  <si>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</si>
  <si>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</si>
  <si>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</si>
  <si>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</si>
  <si>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</si>
  <si>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</si>
  <si>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</si>
  <si>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</si>
  <si>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</si>
  <si>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</si>
  <si>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</si>
  <si>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</si>
  <si>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</si>
  <si>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</si>
  <si>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</si>
  <si>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</si>
  <si>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</si>
  <si>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</si>
  <si>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</si>
  <si>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</si>
  <si>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</si>
  <si>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</si>
  <si>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</si>
  <si>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</si>
  <si>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</si>
  <si>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</si>
  <si>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</si>
  <si>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</si>
  <si>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</si>
  <si>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</si>
  <si>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</si>
  <si>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</si>
  <si>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</si>
  <si>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</si>
  <si>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</si>
  <si>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</si>
  <si>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</si>
  <si>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</si>
  <si>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</si>
  <si>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</si>
  <si>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</si>
  <si>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</si>
  <si>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</si>
  <si>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</si>
  <si>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</si>
  <si>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</si>
  <si>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</si>
  <si>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</si>
  <si>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</si>
  <si>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</si>
  <si>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</si>
  <si>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</si>
  <si>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</si>
  <si>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</si>
  <si>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</si>
  <si>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</si>
  <si>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</si>
  <si>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</si>
  <si>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</si>
  <si>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</si>
  <si>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</si>
  <si>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</si>
  <si>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</si>
  <si>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</si>
  <si>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</si>
  <si>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</si>
  <si>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</si>
  <si>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</si>
  <si>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</si>
  <si>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</si>
  <si>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</si>
  <si>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</si>
  <si>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</si>
  <si>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</si>
  <si>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</si>
  <si>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</si>
  <si>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</si>
  <si>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</si>
  <si>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</si>
  <si>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</si>
  <si>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</si>
  <si>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</si>
  <si>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</si>
  <si>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</si>
  <si>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</si>
  <si>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</si>
  <si>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</si>
  <si>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</si>
  <si>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</si>
  <si>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</si>
  <si>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</si>
  <si>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</si>
  <si>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</si>
  <si>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</si>
  <si>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</si>
  <si>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</si>
  <si>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</si>
  <si>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</si>
  <si>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</si>
  <si>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</si>
  <si>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</si>
  <si>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</si>
  <si>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</si>
  <si>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</si>
  <si>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</si>
  <si>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</si>
  <si>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</si>
  <si>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</si>
  <si>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</si>
  <si>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</si>
  <si>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</si>
  <si>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</si>
  <si>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</si>
  <si>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</si>
  <si>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</si>
  <si>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</si>
  <si>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</si>
  <si>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</si>
  <si>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</si>
  <si>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</si>
  <si>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</si>
  <si>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</si>
  <si>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</si>
  <si>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</si>
  <si>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</si>
  <si>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</si>
  <si>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</si>
  <si>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</si>
  <si>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</si>
  <si>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</si>
  <si>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</si>
  <si>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</si>
  <si>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</si>
  <si>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</si>
  <si>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</si>
  <si>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</si>
  <si>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</si>
  <si>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</si>
  <si>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</si>
  <si>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</si>
  <si>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</si>
  <si>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</si>
  <si>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</si>
  <si>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</si>
  <si>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</si>
  <si>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</si>
  <si>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</si>
  <si>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</si>
  <si>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</si>
  <si>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</si>
  <si>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</si>
  <si>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</si>
  <si>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</si>
  <si>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</si>
  <si>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</si>
  <si>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</si>
  <si>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</si>
  <si>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</si>
  <si>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</si>
  <si>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</si>
  <si>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</si>
  <si>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</si>
  <si>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</si>
  <si>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</si>
  <si>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</si>
  <si>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</si>
  <si>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</si>
  <si>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</si>
  <si>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</si>
  <si>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</si>
  <si>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</si>
  <si>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</si>
  <si>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</si>
  <si>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</si>
  <si>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</si>
  <si>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</si>
  <si>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</si>
  <si>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</si>
  <si>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</si>
  <si>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</si>
  <si>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</si>
  <si>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</si>
  <si>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</si>
  <si>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</si>
  <si>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</si>
  <si>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</si>
  <si>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</si>
  <si>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</si>
  <si>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</si>
  <si>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</si>
  <si>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</si>
  <si>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</si>
  <si>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</si>
  <si>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</si>
  <si>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</si>
  <si>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</si>
  <si>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</si>
  <si>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</si>
  <si>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</si>
  <si>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</si>
  <si>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</si>
  <si>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</si>
  <si>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</si>
  <si>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</si>
  <si>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</si>
  <si>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</si>
  <si>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</si>
  <si>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</si>
  <si>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</si>
  <si>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</si>
  <si>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</si>
  <si>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</si>
  <si>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</si>
  <si>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</si>
  <si>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</si>
  <si>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</si>
  <si>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</si>
  <si>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</si>
  <si>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</si>
  <si>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</si>
  <si>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</si>
  <si>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</si>
  <si>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</si>
  <si>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</si>
  <si>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</si>
  <si>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</si>
  <si>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</si>
  <si>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</si>
  <si>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</si>
  <si>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</si>
  <si>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</si>
  <si>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</si>
  <si>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</si>
  <si>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</si>
  <si>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</si>
  <si>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</si>
  <si>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</si>
  <si>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</si>
  <si>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</si>
  <si>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</si>
  <si>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</si>
  <si>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</si>
  <si>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</si>
  <si>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</si>
  <si>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</si>
  <si>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</si>
  <si>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</si>
  <si>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</si>
  <si>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</si>
  <si>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</si>
  <si>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</si>
  <si>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</si>
  <si>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</si>
  <si>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</si>
  <si>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</si>
  <si>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</si>
  <si>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</si>
  <si>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</si>
  <si>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</si>
  <si>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</si>
  <si>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</si>
  <si>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</si>
  <si>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</si>
  <si>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</si>
  <si>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</si>
  <si>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</si>
  <si>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</si>
  <si>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</si>
  <si>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</si>
  <si>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</si>
  <si>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</si>
  <si>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</si>
  <si>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</si>
  <si>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</si>
  <si>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</si>
  <si>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</si>
  <si>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</si>
  <si>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</si>
  <si>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</si>
  <si>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</si>
  <si>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</si>
  <si>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</si>
  <si>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</si>
  <si>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</si>
  <si>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</si>
  <si>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</si>
  <si>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</si>
  <si>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</si>
  <si>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</si>
  <si>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</si>
  <si>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</si>
  <si>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</si>
  <si>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</si>
  <si>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</si>
  <si>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</si>
  <si>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</si>
  <si>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</si>
  <si>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</si>
  <si>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</si>
  <si>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</si>
  <si>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</si>
  <si>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</si>
  <si>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</si>
  <si>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</si>
  <si>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</si>
  <si>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</si>
  <si>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</si>
  <si>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</si>
  <si>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</si>
  <si>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</si>
  <si>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</si>
  <si>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</si>
  <si>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</si>
  <si>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</si>
  <si>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</si>
  <si>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</si>
  <si>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</si>
  <si>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</si>
  <si>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</si>
  <si>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</si>
  <si>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</si>
  <si>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</si>
  <si>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</si>
  <si>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</si>
  <si>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</si>
  <si>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</si>
  <si>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</si>
  <si>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</si>
  <si>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</si>
  <si>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</si>
  <si>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</si>
  <si>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</si>
  <si>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</si>
  <si>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</si>
  <si>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</si>
  <si>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</si>
  <si>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</si>
  <si>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</si>
  <si>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</si>
  <si>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</si>
  <si>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</si>
  <si>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</si>
  <si>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</si>
  <si>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</si>
  <si>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</si>
  <si>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</si>
  <si>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</si>
  <si>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</si>
  <si>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</si>
  <si>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</si>
  <si>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</si>
  <si>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</si>
  <si>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</si>
  <si>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</si>
  <si>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</si>
  <si>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</si>
  <si>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</si>
  <si>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</si>
  <si>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</si>
  <si>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</si>
  <si>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</si>
  <si>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</si>
  <si>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</si>
  <si>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</si>
  <si>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</si>
  <si>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</si>
  <si>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</si>
  <si>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</si>
  <si>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</si>
  <si>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</si>
  <si>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</si>
  <si>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</si>
  <si>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</si>
  <si>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</si>
  <si>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</si>
  <si>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</si>
  <si>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</si>
  <si>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</si>
  <si>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</si>
  <si>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</si>
  <si>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</si>
  <si>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</si>
  <si>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</si>
  <si>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</si>
  <si>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</si>
  <si>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</si>
  <si>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</si>
  <si>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</si>
  <si>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</si>
  <si>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</si>
  <si>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</si>
  <si>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</si>
  <si>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</si>
  <si>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</si>
  <si>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</si>
  <si>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</si>
  <si>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</si>
  <si>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</si>
  <si>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</si>
  <si>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</si>
  <si>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</si>
  <si>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</si>
  <si>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</si>
  <si>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</si>
  <si>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</si>
  <si>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</si>
  <si>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</si>
  <si>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</si>
  <si>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</si>
  <si>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</si>
  <si>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</si>
  <si>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</si>
  <si>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</si>
  <si>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</si>
  <si>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</si>
  <si>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</si>
  <si>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</si>
  <si>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</si>
  <si>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</si>
  <si>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</si>
  <si>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</si>
  <si>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</si>
  <si>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</si>
  <si>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</si>
  <si>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</si>
  <si>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</si>
  <si>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</si>
  <si>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</si>
  <si>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</si>
  <si>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</si>
  <si>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</si>
  <si>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</si>
  <si>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</si>
  <si>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</si>
  <si>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</si>
  <si>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</si>
  <si>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</si>
  <si>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</si>
  <si>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</si>
  <si>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</si>
  <si>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</si>
  <si>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</si>
  <si>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</si>
  <si>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</si>
  <si>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</si>
  <si>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</si>
  <si>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</si>
  <si>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</si>
  <si>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</si>
  <si>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</si>
  <si>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</si>
  <si>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</si>
  <si>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</si>
  <si>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</si>
  <si>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</si>
  <si>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</si>
  <si>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</si>
  <si>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</si>
  <si>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</si>
  <si>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</si>
  <si>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</si>
  <si>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</si>
  <si>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</si>
  <si>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</si>
  <si>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</si>
  <si>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</si>
  <si>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</si>
  <si>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</si>
  <si>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</si>
  <si>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</si>
  <si>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</si>
  <si>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</si>
  <si>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</si>
  <si>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</si>
  <si>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</si>
  <si>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</si>
  <si>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</si>
  <si>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</si>
  <si>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</si>
  <si>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</si>
  <si>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</si>
  <si>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</si>
  <si>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</si>
  <si>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</si>
  <si>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</si>
  <si>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</si>
  <si>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</si>
  <si>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</si>
  <si>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</si>
  <si>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</si>
  <si>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</si>
  <si>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</si>
  <si>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</si>
  <si>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</si>
  <si>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</si>
  <si>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</si>
  <si>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</si>
  <si>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</si>
  <si>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</si>
  <si>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</si>
  <si>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</si>
  <si>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</si>
  <si>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</si>
  <si>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</si>
  <si>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</si>
  <si>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</si>
  <si>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</si>
  <si>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</si>
  <si>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</si>
  <si>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</si>
  <si>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</si>
  <si>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</si>
  <si>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</si>
  <si>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</si>
  <si>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</si>
  <si>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</si>
  <si>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</si>
  <si>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</si>
  <si>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</si>
  <si>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</si>
  <si>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</si>
  <si>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</si>
  <si>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</si>
  <si>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</si>
  <si>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</si>
  <si>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</si>
  <si>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</si>
  <si>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</si>
  <si>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</si>
  <si>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</si>
  <si>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</si>
  <si>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</si>
  <si>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</si>
  <si>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</si>
  <si>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</si>
  <si>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</si>
  <si>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</si>
  <si>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</si>
  <si>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</si>
  <si>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</si>
  <si>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</si>
  <si>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</si>
  <si>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</si>
  <si>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</si>
  <si>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</si>
  <si>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</si>
  <si>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</si>
  <si>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</si>
  <si>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</si>
  <si>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</si>
  <si>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</si>
  <si>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</si>
  <si>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</si>
  <si>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</si>
  <si>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</si>
  <si>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</si>
  <si>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</si>
  <si>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</si>
  <si>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</si>
  <si>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</si>
  <si>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</si>
  <si>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</si>
  <si>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</si>
  <si>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</si>
  <si>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</si>
  <si>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</si>
  <si>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</si>
  <si>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</si>
  <si>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</si>
  <si>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</si>
  <si>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</si>
  <si>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</si>
  <si>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</si>
  <si>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</si>
  <si>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</si>
  <si>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</si>
  <si>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</si>
  <si>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</si>
  <si>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</si>
  <si>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</si>
  <si>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</si>
  <si>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</si>
  <si>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</si>
  <si>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</si>
  <si>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</si>
  <si>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</si>
  <si>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</si>
  <si>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</si>
  <si>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</si>
  <si>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</si>
  <si>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</si>
  <si>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</si>
  <si>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</si>
  <si>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</si>
  <si>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</si>
  <si>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</si>
  <si>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</si>
  <si>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</si>
  <si>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</si>
  <si>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</si>
  <si>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</si>
  <si>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</si>
  <si>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</si>
  <si>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</si>
  <si>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</si>
  <si>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</si>
  <si>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</si>
  <si>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</si>
  <si>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</si>
  <si>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</si>
  <si>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</si>
  <si>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</si>
  <si>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</si>
  <si>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</si>
  <si>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</si>
  <si>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</si>
  <si>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</si>
  <si>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</si>
  <si>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</si>
  <si>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</si>
  <si>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</si>
  <si>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</si>
  <si>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</si>
  <si>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</si>
  <si>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</si>
  <si>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</si>
  <si>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</si>
  <si>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</si>
  <si>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</si>
  <si>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</si>
  <si>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</si>
  <si>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</si>
  <si>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</si>
  <si>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</si>
  <si>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</si>
  <si>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</si>
  <si>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</si>
  <si>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</si>
  <si>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</si>
  <si>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</si>
  <si>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</si>
  <si>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</si>
  <si>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</si>
  <si>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</si>
  <si>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</si>
  <si>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</si>
  <si>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</si>
  <si>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</si>
  <si>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</si>
  <si>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</si>
  <si>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</si>
  <si>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</si>
  <si>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</si>
  <si>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</si>
  <si>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</si>
  <si>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</si>
  <si>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</si>
  <si>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</si>
  <si>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</si>
  <si>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</si>
  <si>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</si>
  <si>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</si>
  <si>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</si>
  <si>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</si>
  <si>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</si>
  <si>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</si>
  <si>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</si>
  <si>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</si>
  <si>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</si>
  <si>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</si>
  <si>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</si>
  <si>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</si>
  <si>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</si>
  <si>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</si>
  <si>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</si>
  <si>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</si>
  <si>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</si>
  <si>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</si>
  <si>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</si>
  <si>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</si>
  <si>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</si>
  <si>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</si>
  <si>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</si>
  <si>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</si>
  <si>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</si>
  <si>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</si>
  <si>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</si>
  <si>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</si>
  <si>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</si>
  <si>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</si>
  <si>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</si>
  <si>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</si>
  <si>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</si>
  <si>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</si>
  <si>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</si>
  <si>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</si>
  <si>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</si>
  <si>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</si>
  <si>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</si>
  <si>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</si>
  <si>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</si>
  <si>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</si>
  <si>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</si>
  <si>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</si>
  <si>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</si>
  <si>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</si>
  <si>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</si>
  <si>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</si>
  <si>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</si>
  <si>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</si>
  <si>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</si>
  <si>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</si>
  <si>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</si>
  <si>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</si>
  <si>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</si>
  <si>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</si>
  <si>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</si>
  <si>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</si>
  <si>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</si>
  <si>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</si>
  <si>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</si>
  <si>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</si>
  <si>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</si>
  <si>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</si>
  <si>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</si>
  <si>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</si>
  <si>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</si>
  <si>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</si>
  <si>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</si>
  <si>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</si>
  <si>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</si>
  <si>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</si>
  <si>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</si>
  <si>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</si>
  <si>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</si>
  <si>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</si>
  <si>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</si>
  <si>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</si>
  <si>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</si>
  <si>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</si>
  <si>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</si>
  <si>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</si>
  <si>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</si>
  <si>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</si>
  <si>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</si>
  <si>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</si>
  <si>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</si>
  <si>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</si>
  <si>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</si>
  <si>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</si>
  <si>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</si>
  <si>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</si>
  <si>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</si>
  <si>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</si>
  <si>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</si>
  <si>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</si>
  <si>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</si>
  <si>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</si>
  <si>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</si>
  <si>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</si>
  <si>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</si>
  <si>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</si>
  <si>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</si>
  <si>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</si>
  <si>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</si>
  <si>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</si>
  <si>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</si>
  <si>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</si>
  <si>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</si>
  <si>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</si>
  <si>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</si>
  <si>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</si>
  <si>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</si>
  <si>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</si>
  <si>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</si>
  <si>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</si>
  <si>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</si>
  <si>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</si>
  <si>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</si>
  <si>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</si>
  <si>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</si>
  <si>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</si>
  <si>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</si>
  <si>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</si>
  <si>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</si>
  <si>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</si>
  <si>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</si>
  <si>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</si>
  <si>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</si>
  <si>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</si>
  <si>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</si>
  <si>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</si>
  <si>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</si>
  <si>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</si>
  <si>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</si>
  <si>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</si>
  <si>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</si>
  <si>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</si>
  <si>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</si>
  <si>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</si>
  <si>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</si>
  <si>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</si>
  <si>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</si>
  <si>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</si>
  <si>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</si>
  <si>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</si>
  <si>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</si>
  <si>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</si>
  <si>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</si>
  <si>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</si>
  <si>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</si>
  <si>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</si>
  <si>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</si>
  <si>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</si>
  <si>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</si>
  <si>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</si>
  <si>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</si>
  <si>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</si>
  <si>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</si>
  <si>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</si>
  <si>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</si>
  <si>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</si>
  <si>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</si>
  <si>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</si>
  <si>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</si>
  <si>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</si>
  <si>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</si>
  <si>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</si>
  <si>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</si>
  <si>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</si>
  <si>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</si>
  <si>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</si>
  <si>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</si>
  <si>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</si>
  <si>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</si>
  <si>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</si>
  <si>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</si>
  <si>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</si>
  <si>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</si>
  <si>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</si>
  <si>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</si>
  <si>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</si>
  <si>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</si>
  <si>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</si>
  <si>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</si>
  <si>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</si>
  <si>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</si>
  <si>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</si>
  <si>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</si>
  <si>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</si>
  <si>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</si>
  <si>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</si>
  <si>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</si>
  <si>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</si>
  <si>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</si>
  <si>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</si>
  <si>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</si>
  <si>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</si>
  <si>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</si>
  <si>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</si>
  <si>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</si>
  <si>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</si>
  <si>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</si>
  <si>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</si>
  <si>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</si>
  <si>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</si>
  <si>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</si>
  <si>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</si>
  <si>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</si>
  <si>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</si>
  <si>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</si>
  <si>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</si>
  <si>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</si>
  <si>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</si>
  <si>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</si>
  <si>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</si>
  <si>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</si>
  <si>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</si>
  <si>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</si>
  <si>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</si>
  <si>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</si>
  <si>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</si>
  <si>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</si>
  <si>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</si>
  <si>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</si>
  <si>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</si>
  <si>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</si>
  <si>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</si>
  <si>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</si>
  <si>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</si>
  <si>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</si>
  <si>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</si>
  <si>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</si>
  <si>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</si>
  <si>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</si>
  <si>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</si>
  <si>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</si>
  <si>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</si>
  <si>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</si>
  <si>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</si>
  <si>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</si>
  <si>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</si>
  <si>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</si>
  <si>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</si>
  <si>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</si>
  <si>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</si>
  <si>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</si>
  <si>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</si>
  <si>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</si>
  <si>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</si>
  <si>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</si>
  <si>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</si>
  <si>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</si>
  <si>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</si>
  <si>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</si>
  <si>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</si>
  <si>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</si>
  <si>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</si>
  <si>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</si>
  <si>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</si>
  <si>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</si>
  <si>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</si>
  <si>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</si>
  <si>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</si>
  <si>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</si>
  <si>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</si>
  <si>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</si>
  <si>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</si>
  <si>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</si>
  <si>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</si>
  <si>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</si>
  <si>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</si>
  <si>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</si>
  <si>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</si>
  <si>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</si>
  <si>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</si>
  <si>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</si>
  <si>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</si>
  <si>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</si>
  <si>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</si>
  <si>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</si>
  <si>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</si>
  <si>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</si>
  <si>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</si>
  <si>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</si>
  <si>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</si>
  <si>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</si>
  <si>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</si>
  <si>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</si>
  <si>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</si>
  <si>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</si>
  <si>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</si>
  <si>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</si>
  <si>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</si>
  <si>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</si>
  <si>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</si>
  <si>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</si>
  <si>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</si>
  <si>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</si>
  <si>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</si>
  <si>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</si>
  <si>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</si>
  <si>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</si>
  <si>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</si>
  <si>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</si>
  <si>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</si>
  <si>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</si>
  <si>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</si>
  <si>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</si>
  <si>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</si>
  <si>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</si>
  <si>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</si>
  <si>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</si>
  <si>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</si>
  <si>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</si>
  <si>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</si>
  <si>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</si>
  <si>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</si>
  <si>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</si>
  <si>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</si>
  <si>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</si>
  <si>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</si>
  <si>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</si>
  <si>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</si>
  <si>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</si>
  <si>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</si>
  <si>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</si>
  <si>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</si>
  <si>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</si>
  <si>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</si>
  <si>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</si>
  <si>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</si>
  <si>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</si>
  <si>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</si>
  <si>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</si>
  <si>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</si>
  <si>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</si>
  <si>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</si>
  <si>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</si>
  <si>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</si>
  <si>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</si>
  <si>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</si>
  <si>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</si>
  <si>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</si>
  <si>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</si>
  <si>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</si>
  <si>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</si>
  <si>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</si>
  <si>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</si>
  <si>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</si>
  <si>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</si>
  <si>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</si>
  <si>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</si>
  <si>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</si>
  <si>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</si>
  <si>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</si>
  <si>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</si>
  <si>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</si>
  <si>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</si>
  <si>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</si>
  <si>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</si>
  <si>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</si>
  <si>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</si>
  <si>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</si>
  <si>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</si>
  <si>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</si>
  <si>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</si>
  <si>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</si>
  <si>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</si>
  <si>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</si>
  <si>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</si>
  <si>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</si>
  <si>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</si>
  <si>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</si>
  <si>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</si>
  <si>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</si>
  <si>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</si>
  <si>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</si>
  <si>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</si>
  <si>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</si>
  <si>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</si>
  <si>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</si>
  <si>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</si>
  <si>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</si>
  <si>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</si>
  <si>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</si>
  <si>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</si>
  <si>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</si>
  <si>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</si>
  <si>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</si>
  <si>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</si>
  <si>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</si>
  <si>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</si>
  <si>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</si>
  <si>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</si>
  <si>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</si>
  <si>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</si>
  <si>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</si>
  <si>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</si>
  <si>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</si>
  <si>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</si>
  <si>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</si>
  <si>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</si>
  <si>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</si>
  <si>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</si>
  <si>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</si>
  <si>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</si>
  <si>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</si>
  <si>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</si>
  <si>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</si>
  <si>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</si>
  <si>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</si>
  <si>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</si>
  <si>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</si>
  <si>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</si>
  <si>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</si>
  <si>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</si>
  <si>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</si>
  <si>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</si>
  <si>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</si>
  <si>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</si>
  <si>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</si>
  <si>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</si>
  <si>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</si>
  <si>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</si>
  <si>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</si>
  <si>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</si>
  <si>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</si>
  <si>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</si>
  <si>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</si>
  <si>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</si>
  <si>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</si>
  <si>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</si>
  <si>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</si>
  <si>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</si>
  <si>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</si>
  <si>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</si>
  <si>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</si>
  <si>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</si>
  <si>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</si>
  <si>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</si>
  <si>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</si>
  <si>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</si>
  <si>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</si>
  <si>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</si>
  <si>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</si>
  <si>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</si>
  <si>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</si>
  <si>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</si>
  <si>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</si>
  <si>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</si>
  <si>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</si>
  <si>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</si>
  <si>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</si>
  <si>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</si>
  <si>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</si>
  <si>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</si>
  <si>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</si>
  <si>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</si>
  <si>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</si>
  <si>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</si>
  <si>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</si>
  <si>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</si>
  <si>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</si>
  <si>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</si>
  <si>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</si>
  <si>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</si>
  <si>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</si>
  <si>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</si>
  <si>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</si>
  <si>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</si>
  <si>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</si>
  <si>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</si>
  <si>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</si>
  <si>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</si>
  <si>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</si>
  <si>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</si>
  <si>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</si>
  <si>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</si>
  <si>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</si>
  <si>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</si>
  <si>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</si>
  <si>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</si>
  <si>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</si>
  <si>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</si>
  <si>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</si>
  <si>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</si>
  <si>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</si>
  <si>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</si>
  <si>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</si>
  <si>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</si>
  <si>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</si>
  <si>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</si>
  <si>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</si>
  <si>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</si>
  <si>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</si>
  <si>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</si>
  <si>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</si>
  <si>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</si>
  <si>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</si>
  <si>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</si>
  <si>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</si>
  <si>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</si>
  <si>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</si>
  <si>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</si>
  <si>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</si>
  <si>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</si>
  <si>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</si>
  <si>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</si>
  <si>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</si>
  <si>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</si>
  <si>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</si>
  <si>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</si>
  <si>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</si>
  <si>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</si>
  <si>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</si>
  <si>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</si>
  <si>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</si>
  <si>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</si>
  <si>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</si>
  <si>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</si>
  <si>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</si>
  <si>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</si>
  <si>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</si>
  <si>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</si>
  <si>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</si>
  <si>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</si>
  <si>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</si>
  <si>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</si>
  <si>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</si>
  <si>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</si>
  <si>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</si>
  <si>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</si>
  <si>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</si>
  <si>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</si>
  <si>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</si>
  <si>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</si>
  <si>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</si>
  <si>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</si>
  <si>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</si>
  <si>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</si>
  <si>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</si>
  <si>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</si>
  <si>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</si>
  <si>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</si>
  <si>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</si>
  <si>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</si>
  <si>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</si>
  <si>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</si>
  <si>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</si>
  <si>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</si>
  <si>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</si>
  <si>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</si>
  <si>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</si>
  <si>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</si>
  <si>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</si>
  <si>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</si>
  <si>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</si>
  <si>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</si>
  <si>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</si>
  <si>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</si>
  <si>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</si>
  <si>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</si>
  <si>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</si>
  <si>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</si>
  <si>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</si>
  <si>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</si>
  <si>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</si>
  <si>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</si>
  <si>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</si>
  <si>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</si>
  <si>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</si>
  <si>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</si>
  <si>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</si>
  <si>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</si>
  <si>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</si>
  <si>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</si>
  <si>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</si>
  <si>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</si>
  <si>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</si>
  <si>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</si>
  <si>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</si>
  <si>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</si>
  <si>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</si>
  <si>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</si>
  <si>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</si>
  <si>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</si>
  <si>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</si>
  <si>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</si>
  <si>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</si>
  <si>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</si>
  <si>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</si>
  <si>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</si>
  <si>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</si>
  <si>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</si>
  <si>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</si>
  <si>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</si>
  <si>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</si>
  <si>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</si>
  <si>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</si>
  <si>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</si>
  <si>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</si>
  <si>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</si>
  <si>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</si>
  <si>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</si>
  <si>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</si>
  <si>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</si>
  <si>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</si>
  <si>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</si>
  <si>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</si>
  <si>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</si>
  <si>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</si>
  <si>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</si>
  <si>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</si>
  <si>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</si>
  <si>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</si>
  <si>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</si>
  <si>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</si>
  <si>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</si>
  <si>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</si>
  <si>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</si>
  <si>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</si>
  <si>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</si>
  <si>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</si>
  <si>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</si>
  <si>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</si>
  <si>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</si>
  <si>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</si>
  <si>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</si>
  <si>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</si>
  <si>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</si>
  <si>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</si>
  <si>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</si>
  <si>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</si>
  <si>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</si>
  <si>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</si>
  <si>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</si>
  <si>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</si>
  <si>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</si>
  <si>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</si>
  <si>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</si>
  <si>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</si>
  <si>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</si>
  <si>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</si>
  <si>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</si>
  <si>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</si>
  <si>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</si>
  <si>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</si>
  <si>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</si>
  <si>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</si>
  <si>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</si>
  <si>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</si>
  <si>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</si>
  <si>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</si>
  <si>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</si>
  <si>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</si>
  <si>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</si>
  <si>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</si>
  <si>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</si>
  <si>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</si>
  <si>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</si>
  <si>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</si>
  <si>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</si>
  <si>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</si>
  <si>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</si>
  <si>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</si>
  <si>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</si>
  <si>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</si>
  <si>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</si>
  <si>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</si>
  <si>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</si>
  <si>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</si>
  <si>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</si>
  <si>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</si>
  <si>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</si>
  <si>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</si>
  <si>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</si>
  <si>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</si>
  <si>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</si>
  <si>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</si>
  <si>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</si>
  <si>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</si>
  <si>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</si>
  <si>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</si>
  <si>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</si>
  <si>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</si>
  <si>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</si>
  <si>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</si>
  <si>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</si>
  <si>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</si>
  <si>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</si>
  <si>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</si>
  <si>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</si>
  <si>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</si>
  <si>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</si>
  <si>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</si>
  <si>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</si>
  <si>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</si>
  <si>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</si>
  <si>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</si>
  <si>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</si>
  <si>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</si>
  <si>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</si>
  <si>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</si>
  <si>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</si>
  <si>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</si>
  <si>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</si>
  <si>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</si>
  <si>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</si>
  <si>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</si>
  <si>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</si>
  <si>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</si>
  <si>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</si>
  <si>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</si>
  <si>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</si>
  <si>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</si>
  <si>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</si>
  <si>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</si>
  <si>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</si>
  <si>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</si>
  <si>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</si>
  <si>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</si>
  <si>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</si>
  <si>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</si>
  <si>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</si>
  <si>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</si>
  <si>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</si>
  <si>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</si>
  <si>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</si>
  <si>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</si>
  <si>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</si>
  <si>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</si>
  <si>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</si>
  <si>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</si>
  <si>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</si>
  <si>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</si>
  <si>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</si>
  <si>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</si>
  <si>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</si>
  <si>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</si>
  <si>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</si>
  <si>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</si>
  <si>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</si>
  <si>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</si>
  <si>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</si>
  <si>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</si>
  <si>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</si>
  <si>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</si>
  <si>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</si>
  <si>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</si>
  <si>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</si>
  <si>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</si>
  <si>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</si>
  <si>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</si>
  <si>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</si>
  <si>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</si>
  <si>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</si>
  <si>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</si>
  <si>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</si>
  <si>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</si>
  <si>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</si>
  <si>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</si>
  <si>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</si>
  <si>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</si>
  <si>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</si>
  <si>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</si>
  <si>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</si>
  <si>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</si>
  <si>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</si>
  <si>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</si>
  <si>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</si>
  <si>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</si>
  <si>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</si>
  <si>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</si>
  <si>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</si>
  <si>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</si>
  <si>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</si>
  <si>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</si>
  <si>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</si>
  <si>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</si>
  <si>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</si>
  <si>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</si>
  <si>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</si>
  <si>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</si>
  <si>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</si>
  <si>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</si>
  <si>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</si>
  <si>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</si>
  <si>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</si>
  <si>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</si>
  <si>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</si>
  <si>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</si>
  <si>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</si>
  <si>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</si>
  <si>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</si>
  <si>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</si>
  <si>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</si>
  <si>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</si>
  <si>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</si>
  <si>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</si>
  <si>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</si>
  <si>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</si>
  <si>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</si>
  <si>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</si>
  <si>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</si>
  <si>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</si>
  <si>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</si>
  <si>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</si>
  <si>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</si>
  <si>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</si>
  <si>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</si>
  <si>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</si>
  <si>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</si>
  <si>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</si>
  <si>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</si>
  <si>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</si>
  <si>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</si>
  <si>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</si>
  <si>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</si>
  <si>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</si>
  <si>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</si>
  <si>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</si>
  <si>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</si>
  <si>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</si>
  <si>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</si>
  <si>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</si>
  <si>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</si>
  <si>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</si>
  <si>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</si>
  <si>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</si>
  <si>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</si>
  <si>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</si>
  <si>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</si>
  <si>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</si>
  <si>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</si>
  <si>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</si>
  <si>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</si>
  <si>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</si>
  <si>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</si>
  <si>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</si>
  <si>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</si>
  <si>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</si>
  <si>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</si>
  <si>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</si>
  <si>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</si>
  <si>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</si>
  <si>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</si>
  <si>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</si>
  <si>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</si>
  <si>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</si>
  <si>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</si>
  <si>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</si>
  <si>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</si>
  <si>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</si>
  <si>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</si>
  <si>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</si>
  <si>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</si>
  <si>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</si>
  <si>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</si>
  <si>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</si>
  <si>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</si>
  <si>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</si>
  <si>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</si>
  <si>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</si>
  <si>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</si>
  <si>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</si>
  <si>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</si>
  <si>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</si>
  <si>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</si>
  <si>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</si>
  <si>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</si>
  <si>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</si>
  <si>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</si>
  <si>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</si>
  <si>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</si>
  <si>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</si>
  <si>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</si>
  <si>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</si>
  <si>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</si>
  <si>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</si>
  <si>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</si>
  <si>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</si>
  <si>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</si>
  <si>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</si>
  <si>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</si>
  <si>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</si>
  <si>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</si>
  <si>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</si>
  <si>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</si>
  <si>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</si>
  <si>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</si>
  <si>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</si>
  <si>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</si>
  <si>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</si>
  <si>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</si>
  <si>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</si>
  <si>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</si>
  <si>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</si>
  <si>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</si>
  <si>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</si>
  <si>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</si>
  <si>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</si>
  <si>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</si>
  <si>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</si>
  <si>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</si>
  <si>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</si>
  <si>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</si>
  <si>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</si>
  <si>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</si>
  <si>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</si>
  <si>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</si>
  <si>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</si>
  <si>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</si>
  <si>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</si>
  <si>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</si>
  <si>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</si>
  <si>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</si>
  <si>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</si>
  <si>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</si>
  <si>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</si>
  <si>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</si>
  <si>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</si>
  <si>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</si>
  <si>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</si>
  <si>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</si>
  <si>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</si>
  <si>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</si>
  <si>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</si>
  <si>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</si>
  <si>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</si>
  <si>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</si>
  <si>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</si>
  <si>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</si>
  <si>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</si>
  <si>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</si>
  <si>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</si>
  <si>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</si>
  <si>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</si>
  <si>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</si>
  <si>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</si>
  <si>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</si>
  <si>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</si>
  <si>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</si>
  <si>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</si>
  <si>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</si>
  <si>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</si>
  <si>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</si>
  <si>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</si>
  <si>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</si>
  <si>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</si>
  <si>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</si>
  <si>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</si>
  <si>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</si>
  <si>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</si>
  <si>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</si>
  <si>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</si>
  <si>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</si>
  <si>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</si>
  <si>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</si>
  <si>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</si>
  <si>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</si>
  <si>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</si>
  <si>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</si>
  <si>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</si>
  <si>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</si>
  <si>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</si>
  <si>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</si>
  <si>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</si>
  <si>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</si>
  <si>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</si>
  <si>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</si>
  <si>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</si>
  <si>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</si>
  <si>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</si>
  <si>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</si>
  <si>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</si>
  <si>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</si>
  <si>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</si>
  <si>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</si>
  <si>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</si>
  <si>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</si>
  <si>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</si>
  <si>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</si>
  <si>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</si>
  <si>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</si>
  <si>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</si>
  <si>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</si>
  <si>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</si>
  <si>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</si>
  <si>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</si>
  <si>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</si>
  <si>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</si>
  <si>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</si>
  <si>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</si>
  <si>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</si>
  <si>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</si>
  <si>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</si>
  <si>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</si>
  <si>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</si>
  <si>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</si>
  <si>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</si>
  <si>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</si>
  <si>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</si>
  <si>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</si>
  <si>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</si>
  <si>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</si>
  <si>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</si>
  <si>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</si>
  <si>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</si>
  <si>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</si>
  <si>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</si>
  <si>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</si>
  <si>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</si>
  <si>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</si>
  <si>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</si>
  <si>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</si>
  <si>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</si>
  <si>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</si>
  <si>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</si>
  <si>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</si>
  <si>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</si>
  <si>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</si>
  <si>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</si>
  <si>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</si>
  <si>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</si>
  <si>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</si>
  <si>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</si>
  <si>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</si>
  <si>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</si>
  <si>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</si>
  <si>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</si>
  <si>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</si>
  <si>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</si>
  <si>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</si>
  <si>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</si>
  <si>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</si>
  <si>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</si>
  <si>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</si>
  <si>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</si>
  <si>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</si>
  <si>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</si>
  <si>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</si>
  <si>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</si>
  <si>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</si>
  <si>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</si>
  <si>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</si>
  <si>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</si>
  <si>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</si>
  <si>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</si>
  <si>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</si>
  <si>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</si>
  <si>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</si>
  <si>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</si>
  <si>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</si>
  <si>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</si>
  <si>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</si>
  <si>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</si>
  <si>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</si>
  <si>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</si>
  <si>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</si>
  <si>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</si>
  <si>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</si>
  <si>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</si>
  <si>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</si>
  <si>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</si>
  <si>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</si>
  <si>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</si>
  <si>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</si>
  <si>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</si>
  <si>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</si>
  <si>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</si>
  <si>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</si>
  <si>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</si>
  <si>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</si>
  <si>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</si>
  <si>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</si>
  <si>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</si>
  <si>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</si>
  <si>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</si>
  <si>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</si>
  <si>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</si>
  <si>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</si>
  <si>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</si>
  <si>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</si>
  <si>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</si>
  <si>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</si>
  <si>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</si>
  <si>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</si>
  <si>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</si>
  <si>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</si>
  <si>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</si>
  <si>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</si>
  <si>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</si>
  <si>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</si>
  <si>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</si>
  <si>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</si>
  <si>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</si>
  <si>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</si>
  <si>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</si>
  <si>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</si>
  <si>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</si>
  <si>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</si>
  <si>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</si>
  <si>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</si>
  <si>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</si>
  <si>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</si>
  <si>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</si>
  <si>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</si>
  <si>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</si>
  <si>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</si>
  <si>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</si>
  <si>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</si>
  <si>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</si>
  <si>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</si>
  <si>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</si>
  <si>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</si>
  <si>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</si>
  <si>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</si>
  <si>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</si>
  <si>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</si>
  <si>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</si>
  <si>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</si>
  <si>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</si>
  <si>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</si>
  <si>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</si>
  <si>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</si>
  <si>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</si>
  <si>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</si>
  <si>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</si>
  <si>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</si>
  <si>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</si>
  <si>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</si>
  <si>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</si>
  <si>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</si>
  <si>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</si>
  <si>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</si>
  <si>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</si>
  <si>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</si>
  <si>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</si>
  <si>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</si>
  <si>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</si>
  <si>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</si>
  <si>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</si>
  <si>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</si>
  <si>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</si>
  <si>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</si>
  <si>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</si>
  <si>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</si>
  <si>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</si>
  <si>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</si>
  <si>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</si>
  <si>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</si>
  <si>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</si>
  <si>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</si>
  <si>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</si>
  <si>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</si>
  <si>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</si>
  <si>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</si>
  <si>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</si>
  <si>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</si>
  <si>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</si>
  <si>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</si>
  <si>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</si>
  <si>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</si>
  <si>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</si>
  <si>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</si>
  <si>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</si>
  <si>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</si>
  <si>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</si>
  <si>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</si>
  <si>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</si>
  <si>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</si>
  <si>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</si>
  <si>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</si>
  <si>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</si>
  <si>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</si>
  <si>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</si>
  <si>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</si>
  <si>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</si>
  <si>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</si>
  <si>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</si>
  <si>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</si>
  <si>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</si>
  <si>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</si>
  <si>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</si>
  <si>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</si>
  <si>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</si>
  <si>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</si>
  <si>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</si>
  <si>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</si>
  <si>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</si>
  <si>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</si>
  <si>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</si>
  <si>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</si>
  <si>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</si>
  <si>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</si>
  <si>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</si>
  <si>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</si>
  <si>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</si>
  <si>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</si>
  <si>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</si>
  <si>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</si>
  <si>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</si>
  <si>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</si>
  <si>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</si>
  <si>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</si>
  <si>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</si>
  <si>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</si>
  <si>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</si>
  <si>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</si>
  <si>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</si>
  <si>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</si>
  <si>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</si>
  <si>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</si>
  <si>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</si>
  <si>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</si>
  <si>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</si>
  <si>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</si>
  <si>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</si>
  <si>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</si>
  <si>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</si>
  <si>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</si>
  <si>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</si>
  <si>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</si>
  <si>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</si>
  <si>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</si>
  <si>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</si>
  <si>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</si>
  <si>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</si>
  <si>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</si>
  <si>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</si>
  <si>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</si>
  <si>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</si>
  <si>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</si>
  <si>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</si>
  <si>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</si>
  <si>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</si>
  <si>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</si>
  <si>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</si>
  <si>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</si>
  <si>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</si>
  <si>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</si>
  <si>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</si>
  <si>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</si>
  <si>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</si>
  <si>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</si>
  <si>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</si>
  <si>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</si>
  <si>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</si>
  <si>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</si>
  <si>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</si>
  <si>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</si>
  <si>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</si>
  <si>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</si>
  <si>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</si>
  <si>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</si>
  <si>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</si>
  <si>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</si>
  <si>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</si>
  <si>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</si>
  <si>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</si>
  <si>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</si>
  <si>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</si>
  <si>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</si>
  <si>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</si>
  <si>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</si>
  <si>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</si>
  <si>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</si>
  <si>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</si>
  <si>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</si>
  <si>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</si>
  <si>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</si>
  <si>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</si>
  <si>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</si>
  <si>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</si>
  <si>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</si>
  <si>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</si>
  <si>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</si>
  <si>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</si>
  <si>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</si>
  <si>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</si>
  <si>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</si>
  <si>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</si>
  <si>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</si>
  <si>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</si>
  <si>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</si>
  <si>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</si>
  <si>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</si>
  <si>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</si>
  <si>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</si>
  <si>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</si>
  <si>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</si>
  <si>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</si>
  <si>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</si>
  <si>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</si>
  <si>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</si>
  <si>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</si>
  <si>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</si>
  <si>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</si>
  <si>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</si>
  <si>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</si>
  <si>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</si>
  <si>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</si>
  <si>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</si>
  <si>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</si>
  <si>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</si>
  <si>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</si>
  <si>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</si>
  <si>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</si>
  <si>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</si>
  <si>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</si>
  <si>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</si>
  <si>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</si>
  <si>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</si>
  <si>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</si>
  <si>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</si>
  <si>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</si>
  <si>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</si>
  <si>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</si>
  <si>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</si>
  <si>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</si>
  <si>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</si>
  <si>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</si>
  <si>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</si>
  <si>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</si>
  <si>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</si>
  <si>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</si>
  <si>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</si>
  <si>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</si>
  <si>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</si>
  <si>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</si>
  <si>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</si>
  <si>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</si>
  <si>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</si>
  <si>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</si>
  <si>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</si>
  <si>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</si>
  <si>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</si>
  <si>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</si>
  <si>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</si>
  <si>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</si>
  <si>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</si>
  <si>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</si>
  <si>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</si>
  <si>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</si>
  <si>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</si>
  <si>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</si>
  <si>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</si>
  <si>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</si>
  <si>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</si>
  <si>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</si>
  <si>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</si>
  <si>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</si>
  <si>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</si>
  <si>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</si>
  <si>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</si>
  <si>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</si>
  <si>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</si>
  <si>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</si>
  <si>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</si>
  <si>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</si>
  <si>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</si>
  <si>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</si>
  <si>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</si>
  <si>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</si>
  <si>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</si>
  <si>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</si>
  <si>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</si>
  <si>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</si>
  <si>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</si>
  <si>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</si>
  <si>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</si>
  <si>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</si>
  <si>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</si>
  <si>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</si>
  <si>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</si>
  <si>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</si>
  <si>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</si>
  <si>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</si>
  <si>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</si>
  <si>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</si>
  <si>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</si>
  <si>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</si>
  <si>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</si>
  <si>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</si>
  <si>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</si>
  <si>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</si>
  <si>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</si>
  <si>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</si>
  <si>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</si>
  <si>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</si>
  <si>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</si>
  <si>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</si>
  <si>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</si>
  <si>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</si>
  <si>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</si>
  <si>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</si>
  <si>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</si>
  <si>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</si>
  <si>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</si>
  <si>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</si>
  <si>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</si>
  <si>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</si>
  <si>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</si>
  <si>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</si>
  <si>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</si>
  <si>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</si>
  <si>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</si>
  <si>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</si>
  <si>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</si>
  <si>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</si>
  <si>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</si>
  <si>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</si>
  <si>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</si>
  <si>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</si>
  <si>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</si>
  <si>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</si>
  <si>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</si>
  <si>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</si>
  <si>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</si>
  <si>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</si>
  <si>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</si>
  <si>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</si>
  <si>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</si>
  <si>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</si>
  <si>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</si>
  <si>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</si>
  <si>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</si>
  <si>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</si>
  <si>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</si>
  <si>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</si>
  <si>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</si>
  <si>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</si>
  <si>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</si>
  <si>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</si>
  <si>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</si>
  <si>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</si>
  <si>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</si>
  <si>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</si>
  <si>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</si>
  <si>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</si>
  <si>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</si>
  <si>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</si>
  <si>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</si>
  <si>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</si>
  <si>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</si>
  <si>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</si>
  <si>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</si>
  <si>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</si>
  <si>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</si>
  <si>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</si>
  <si>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</si>
  <si>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</si>
  <si>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</si>
  <si>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</si>
  <si>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</si>
  <si>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</si>
  <si>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</si>
  <si>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</si>
  <si>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</si>
  <si>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</si>
  <si>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</si>
  <si>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</si>
  <si>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</si>
  <si>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</si>
  <si>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</si>
  <si>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</si>
  <si>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</si>
  <si>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</si>
  <si>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</si>
  <si>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</si>
  <si>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</si>
  <si>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</si>
  <si>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</si>
  <si>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</si>
  <si>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</si>
  <si>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</si>
  <si>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</si>
  <si>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</si>
  <si>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</si>
  <si>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</si>
  <si>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</si>
  <si>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</si>
  <si>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</si>
  <si>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</si>
  <si>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</si>
  <si>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</si>
  <si>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</si>
  <si>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</si>
  <si>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</si>
  <si>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</si>
  <si>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</si>
  <si>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</si>
  <si>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</si>
  <si>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</si>
  <si>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</si>
  <si>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</si>
  <si>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</si>
  <si>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</si>
  <si>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</si>
  <si>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</si>
  <si>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</si>
  <si>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</si>
  <si>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</si>
  <si>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</si>
  <si>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</si>
  <si>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</si>
  <si>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</si>
  <si>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</si>
  <si>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</si>
  <si>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</si>
  <si>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</si>
  <si>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</si>
  <si>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</si>
  <si>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</si>
  <si>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</si>
  <si>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</si>
  <si>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</si>
  <si>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</si>
  <si>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</si>
  <si>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</si>
  <si>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</si>
  <si>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</si>
  <si>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</si>
  <si>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</si>
  <si>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</si>
  <si>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</si>
  <si>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</si>
  <si>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</si>
  <si>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</si>
  <si>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</si>
  <si>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</si>
  <si>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</si>
  <si>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</si>
  <si>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</si>
  <si>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</si>
  <si>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</si>
  <si>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</si>
  <si>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</si>
  <si>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</si>
  <si>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</si>
  <si>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</si>
  <si>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</si>
  <si>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</si>
  <si>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</si>
  <si>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</si>
  <si>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</si>
  <si>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</si>
  <si>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</si>
  <si>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</si>
  <si>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</si>
  <si>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</si>
  <si>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</si>
  <si>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</si>
  <si>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</si>
  <si>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</si>
  <si>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</si>
  <si>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</si>
  <si>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</si>
  <si>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</si>
  <si>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</si>
  <si>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</si>
  <si>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</si>
  <si>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</si>
  <si>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</si>
  <si>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</si>
  <si>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</si>
  <si>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</si>
  <si>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</si>
  <si>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</si>
  <si>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</si>
  <si>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</si>
  <si>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</si>
  <si>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</si>
  <si>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</si>
  <si>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</si>
  <si>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</si>
  <si>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</si>
  <si>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</si>
  <si>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</si>
  <si>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</si>
  <si>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</si>
  <si>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</si>
  <si>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</si>
  <si>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</si>
  <si>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</si>
  <si>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</si>
  <si>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</si>
  <si>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</si>
  <si>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</si>
  <si>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</si>
  <si>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</si>
  <si>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</si>
  <si>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</si>
  <si>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</si>
  <si>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</si>
  <si>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</si>
  <si>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</si>
  <si>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</si>
  <si>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</si>
  <si>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</si>
  <si>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</si>
  <si>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</si>
  <si>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</si>
  <si>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</si>
  <si>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</si>
  <si>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</si>
  <si>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</si>
  <si>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</si>
  <si>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</si>
  <si>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</si>
  <si>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</si>
  <si>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</si>
  <si>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</si>
  <si>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</si>
  <si>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</si>
  <si>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</si>
  <si>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</si>
  <si>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</si>
  <si>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</si>
  <si>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</si>
  <si>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</si>
  <si>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</si>
  <si>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</si>
  <si>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</si>
  <si>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</si>
  <si>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</si>
  <si>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</si>
  <si>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</si>
  <si>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</si>
  <si>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</si>
  <si>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</si>
  <si>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</si>
  <si>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</si>
  <si>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</si>
  <si>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</si>
  <si>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</si>
  <si>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</si>
  <si>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</si>
  <si>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</si>
  <si>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</si>
  <si>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</si>
  <si>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</si>
  <si>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</si>
  <si>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</si>
  <si>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</si>
  <si>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</si>
  <si>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</si>
  <si>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</si>
  <si>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</si>
  <si>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</si>
  <si>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</si>
  <si>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</si>
  <si>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</si>
  <si>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</si>
  <si>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</si>
  <si>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</si>
  <si>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</si>
  <si>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</si>
  <si>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</si>
  <si>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</si>
  <si>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</si>
  <si>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</si>
  <si>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</si>
  <si>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</si>
  <si>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</si>
  <si>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</si>
  <si>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</si>
  <si>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</si>
  <si>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</si>
  <si>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</si>
  <si>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</si>
  <si>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</si>
  <si>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</si>
  <si>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</si>
  <si>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</si>
  <si>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</si>
  <si>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</si>
  <si>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</si>
  <si>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</si>
  <si>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</si>
  <si>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</si>
  <si>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</si>
  <si>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</si>
  <si>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</si>
  <si>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</si>
  <si>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</si>
  <si>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</si>
  <si>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</si>
  <si>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</si>
  <si>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</si>
  <si>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</si>
  <si>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</si>
  <si>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</si>
  <si>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</si>
  <si>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</si>
  <si>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</si>
  <si>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</si>
  <si>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</si>
  <si>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</si>
  <si>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</si>
  <si>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</si>
  <si>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</si>
  <si>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</si>
  <si>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</si>
  <si>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</si>
  <si>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</si>
  <si>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</si>
  <si>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</si>
  <si>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</si>
  <si>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</si>
  <si>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</si>
  <si>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</si>
  <si>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</si>
  <si>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</si>
  <si>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</si>
  <si>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</si>
  <si>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</si>
  <si>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</si>
  <si>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</si>
  <si>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</si>
  <si>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</si>
  <si>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</si>
  <si>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</si>
  <si>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</si>
  <si>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</si>
  <si>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</si>
  <si>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</si>
  <si>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</si>
  <si>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</si>
  <si>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</si>
  <si>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</si>
  <si>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</si>
  <si>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</si>
  <si>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</si>
  <si>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</si>
  <si>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</si>
  <si>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</si>
  <si>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</si>
  <si>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</si>
  <si>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</si>
  <si>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</si>
  <si>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</si>
  <si>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</si>
  <si>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</si>
  <si>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</si>
  <si>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</si>
  <si>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</si>
  <si>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</si>
  <si>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</si>
  <si>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</si>
  <si>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</si>
  <si>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</si>
  <si>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</si>
  <si>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</si>
  <si>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</si>
  <si>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</si>
  <si>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</si>
  <si>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</si>
  <si>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</si>
  <si>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</si>
  <si>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</si>
  <si>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</si>
  <si>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</si>
  <si>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</si>
  <si>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</si>
  <si>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</si>
  <si>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</si>
  <si>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</si>
  <si>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</si>
  <si>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</si>
  <si>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</si>
  <si>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</si>
  <si>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</si>
  <si>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</si>
  <si>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</si>
  <si>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</si>
  <si>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</si>
  <si>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</si>
  <si>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</si>
  <si>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</si>
  <si>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</si>
  <si>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</si>
  <si>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</si>
  <si>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</si>
  <si>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</si>
  <si>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</si>
  <si>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</si>
  <si>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</si>
  <si>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</si>
  <si>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</si>
  <si>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</si>
  <si>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</si>
  <si>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</si>
  <si>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</si>
  <si>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</si>
  <si>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</si>
  <si>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</si>
  <si>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</si>
  <si>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</si>
  <si>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</si>
  <si>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</si>
  <si>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</si>
  <si>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</si>
  <si>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</si>
  <si>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</si>
  <si>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</si>
  <si>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</si>
  <si>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</si>
  <si>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</si>
  <si>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</si>
  <si>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</si>
  <si>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</si>
  <si>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</si>
  <si>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</si>
  <si>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</si>
  <si>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</si>
  <si>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</si>
  <si>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</si>
  <si>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</si>
  <si>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</si>
  <si>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</si>
  <si>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</si>
  <si>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</si>
  <si>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</si>
  <si>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</si>
  <si>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</si>
  <si>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</si>
  <si>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</si>
  <si>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</si>
  <si>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</si>
  <si>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</si>
  <si>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</si>
  <si>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</si>
  <si>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</si>
  <si>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</si>
  <si>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</si>
  <si>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</si>
  <si>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</si>
  <si>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</si>
  <si>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</si>
  <si>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</si>
  <si>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</si>
  <si>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</si>
  <si>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</si>
  <si>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</si>
  <si>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</si>
  <si>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</si>
  <si>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</si>
  <si>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</si>
  <si>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</si>
  <si>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</si>
  <si>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</si>
  <si>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</si>
  <si>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</si>
  <si>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</si>
  <si>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</si>
  <si>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</si>
  <si>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</si>
  <si>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</si>
  <si>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</si>
  <si>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</si>
  <si>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</si>
  <si>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</si>
  <si>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</si>
  <si>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</si>
  <si>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</si>
  <si>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</si>
  <si>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</si>
  <si>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</si>
  <si>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</si>
  <si>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</si>
  <si>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</si>
  <si>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</si>
  <si>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</si>
  <si>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</si>
  <si>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</si>
  <si>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</si>
  <si>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</si>
  <si>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</si>
  <si>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</si>
  <si>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</si>
  <si>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</si>
  <si>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</si>
  <si>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</si>
  <si>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</si>
  <si>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</si>
  <si>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</si>
  <si>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</si>
  <si>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</si>
  <si>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</si>
  <si>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</si>
  <si>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</si>
  <si>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</si>
  <si>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</si>
  <si>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</si>
  <si>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</si>
  <si>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</si>
  <si>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</si>
  <si>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</si>
  <si>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</si>
  <si>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</si>
  <si>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</si>
  <si>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</si>
  <si>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</si>
  <si>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</si>
  <si>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</si>
  <si>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</si>
  <si>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</si>
  <si>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</si>
  <si>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</si>
  <si>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</si>
  <si>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</si>
  <si>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</si>
  <si>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</si>
  <si>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</si>
  <si>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</si>
  <si>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</si>
  <si>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</si>
  <si>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</si>
  <si>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</si>
  <si>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</si>
  <si>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</si>
  <si>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</si>
  <si>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</si>
  <si>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</si>
  <si>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</si>
  <si>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</si>
  <si>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</si>
  <si>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</si>
  <si>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</si>
  <si>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</si>
  <si>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</si>
  <si>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</si>
  <si>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</si>
  <si>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</si>
  <si>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</si>
  <si>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</si>
  <si>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</si>
  <si>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</si>
  <si>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</si>
  <si>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</si>
  <si>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</si>
  <si>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</si>
  <si>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</si>
  <si>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</si>
  <si>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</si>
  <si>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</si>
  <si>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</si>
  <si>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</si>
  <si>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</si>
  <si>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</si>
  <si>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</si>
  <si>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</si>
  <si>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</si>
  <si>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</si>
  <si>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</si>
  <si>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</si>
  <si>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</si>
  <si>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</si>
  <si>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</si>
  <si>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</si>
  <si>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</si>
  <si>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</si>
  <si>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</si>
  <si>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</si>
  <si>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</si>
  <si>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</si>
  <si>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</si>
  <si>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</si>
  <si>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</si>
  <si>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</si>
  <si>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</si>
  <si>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</si>
  <si>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</si>
  <si>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</si>
  <si>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</si>
  <si>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</si>
  <si>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</si>
  <si>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</si>
  <si>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</si>
  <si>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</si>
  <si>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</si>
  <si>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</si>
  <si>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</si>
  <si>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</si>
  <si>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</si>
  <si>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</si>
  <si>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</si>
  <si>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</si>
  <si>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</si>
  <si>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</si>
  <si>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</si>
  <si>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</si>
  <si>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</si>
  <si>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</si>
  <si>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</si>
  <si>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</si>
  <si>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</si>
  <si>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</si>
  <si>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</si>
  <si>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</si>
  <si>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</si>
  <si>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</si>
  <si>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</si>
  <si>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</si>
  <si>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</si>
  <si>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</si>
  <si>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</si>
  <si>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</si>
  <si>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</si>
  <si>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</si>
  <si>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</si>
  <si>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</si>
  <si>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</si>
  <si>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</si>
  <si>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</si>
  <si>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</si>
  <si>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</si>
  <si>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</si>
  <si>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</si>
  <si>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</si>
  <si>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</si>
  <si>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</si>
  <si>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</si>
  <si>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</si>
  <si>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</si>
  <si>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</si>
  <si>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</si>
  <si>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</si>
  <si>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</si>
  <si>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</si>
  <si>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</si>
  <si>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</si>
  <si>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</si>
  <si>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</si>
  <si>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</si>
  <si>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</si>
  <si>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</si>
  <si>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</si>
  <si>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</si>
  <si>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</si>
  <si>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</si>
  <si>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</si>
  <si>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</si>
  <si>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</si>
  <si>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</si>
  <si>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</si>
  <si>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</si>
  <si>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</si>
  <si>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</si>
  <si>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</si>
  <si>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</si>
  <si>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</si>
  <si>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</si>
  <si>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</si>
  <si>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</si>
  <si>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</si>
  <si>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</si>
  <si>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</si>
  <si>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</si>
  <si>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</si>
  <si>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</si>
  <si>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</si>
  <si>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</si>
  <si>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</si>
  <si>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</si>
  <si>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</si>
  <si>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</si>
  <si>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</si>
  <si>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</si>
  <si>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</si>
  <si>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</si>
  <si>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</si>
  <si>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</si>
  <si>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</si>
  <si>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</si>
  <si>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</si>
  <si>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</si>
  <si>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</si>
  <si>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</si>
  <si>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</si>
  <si>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</si>
  <si>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</si>
  <si>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</si>
  <si>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</si>
  <si>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</si>
  <si>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</si>
  <si>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</si>
  <si>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</si>
  <si>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</si>
  <si>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</si>
  <si>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</si>
  <si>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</si>
  <si>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</si>
  <si>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</si>
  <si>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</si>
  <si>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</si>
  <si>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</si>
  <si>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</si>
  <si>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</si>
  <si>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</si>
  <si>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</si>
  <si>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</si>
  <si>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</si>
  <si>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</si>
  <si>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</si>
  <si>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</si>
  <si>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</si>
  <si>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</si>
  <si>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</si>
  <si>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</si>
  <si>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</si>
  <si>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</si>
  <si>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</si>
  <si>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</si>
  <si>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</si>
  <si>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</si>
  <si>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</si>
  <si>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</si>
  <si>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</si>
  <si>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</si>
  <si>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</si>
  <si>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</si>
  <si>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</si>
  <si>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</si>
  <si>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</si>
  <si>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</si>
  <si>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</si>
  <si>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</si>
  <si>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</si>
  <si>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</si>
  <si>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</si>
  <si>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</si>
  <si>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</si>
  <si>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</si>
  <si>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</si>
  <si>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</si>
  <si>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</si>
  <si>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</si>
  <si>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</si>
  <si>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</si>
  <si>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</si>
  <si>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</si>
  <si>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</si>
  <si>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</si>
  <si>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</si>
  <si>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</si>
  <si>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</si>
  <si>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</si>
  <si>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</si>
  <si>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</si>
  <si>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</si>
  <si>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</si>
  <si>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</si>
  <si>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</si>
  <si>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</si>
  <si>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</si>
  <si>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</si>
  <si>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</si>
  <si>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</si>
  <si>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</si>
  <si>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</si>
  <si>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</si>
  <si>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</si>
  <si>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</si>
  <si>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</si>
  <si>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</si>
  <si>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</si>
  <si>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</si>
  <si>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</si>
  <si>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</si>
  <si>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</si>
  <si>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</si>
  <si>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</si>
  <si>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</si>
  <si>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</si>
  <si>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</si>
  <si>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</si>
  <si>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</si>
  <si>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</si>
  <si>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</si>
  <si>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</si>
  <si>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</si>
  <si>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</si>
  <si>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</si>
  <si>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</si>
  <si>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</si>
  <si>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</si>
  <si>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</si>
  <si>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</si>
  <si>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</si>
  <si>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</si>
  <si>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</si>
  <si>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</si>
  <si>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</si>
  <si>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</si>
  <si>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</si>
  <si>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</si>
  <si>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</si>
  <si>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</si>
  <si>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</si>
  <si>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</si>
  <si>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</si>
  <si>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</si>
  <si>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</si>
  <si>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</si>
  <si>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</si>
  <si>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</si>
  <si>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</si>
  <si>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</si>
  <si>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</si>
  <si>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</si>
  <si>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</si>
  <si>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</si>
  <si>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</si>
  <si>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</si>
  <si>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</si>
  <si>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</si>
  <si>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</si>
  <si>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</si>
  <si>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</si>
  <si>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</si>
  <si>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</si>
  <si>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</si>
  <si>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</si>
  <si>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</si>
  <si>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</si>
  <si>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</si>
  <si>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</si>
  <si>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</si>
  <si>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</si>
  <si>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</si>
  <si>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</si>
  <si>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</si>
  <si>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</si>
  <si>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</si>
  <si>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</si>
  <si>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</si>
  <si>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</si>
  <si>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</si>
  <si>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</si>
  <si>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</si>
  <si>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</si>
  <si>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</si>
  <si>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</si>
  <si>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</si>
  <si>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</si>
  <si>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</si>
  <si>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</si>
  <si>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</si>
  <si>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</si>
  <si>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</si>
  <si>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</si>
  <si>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</si>
  <si>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</si>
  <si>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</si>
  <si>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</si>
  <si>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</si>
  <si>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</si>
  <si>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</si>
  <si>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</si>
  <si>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</si>
  <si>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</si>
  <si>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</si>
  <si>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</si>
  <si>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</si>
  <si>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</si>
  <si>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</si>
  <si>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</si>
  <si>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</si>
  <si>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</si>
  <si>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</si>
  <si>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</si>
  <si>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</si>
  <si>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</si>
  <si>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</si>
  <si>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</si>
  <si>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</si>
  <si>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</si>
  <si>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</si>
  <si>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</si>
  <si>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</si>
  <si>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</si>
  <si>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</si>
  <si>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</si>
  <si>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</si>
  <si>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</si>
  <si>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</si>
  <si>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</si>
  <si>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</si>
  <si>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</si>
  <si>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</si>
  <si>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</si>
  <si>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</si>
  <si>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</si>
  <si>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</si>
  <si>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</si>
  <si>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</si>
  <si>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</si>
  <si>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</si>
  <si>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</si>
  <si>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</si>
  <si>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</si>
  <si>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</si>
  <si>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</si>
  <si>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</si>
  <si>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</si>
  <si>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</si>
  <si>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</si>
  <si>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</si>
  <si>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</si>
  <si>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</si>
  <si>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</si>
  <si>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</si>
  <si>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</si>
  <si>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</si>
  <si>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</si>
  <si>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</si>
  <si>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</si>
  <si>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</si>
  <si>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</si>
  <si>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</si>
  <si>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</si>
  <si>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</si>
  <si>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</si>
  <si>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</si>
  <si>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</si>
  <si>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</si>
  <si>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</si>
  <si>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</si>
  <si>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</si>
  <si>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</si>
  <si>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</si>
  <si>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</si>
  <si>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</si>
  <si>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</si>
  <si>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</si>
  <si>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</si>
  <si>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</si>
  <si>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</si>
  <si>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</si>
  <si>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</si>
  <si>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</si>
  <si>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</si>
  <si>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</si>
  <si>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</si>
  <si>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</si>
  <si>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</si>
  <si>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</si>
  <si>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</si>
  <si>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</si>
  <si>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</si>
  <si>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</si>
  <si>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</si>
  <si>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</si>
  <si>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</si>
  <si>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</si>
  <si>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</si>
  <si>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</si>
  <si>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</si>
  <si>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</si>
  <si>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</si>
  <si>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</si>
  <si>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</si>
  <si>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</si>
  <si>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</si>
  <si>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</si>
  <si>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</si>
  <si>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</si>
  <si>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</si>
  <si>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</si>
  <si>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</si>
  <si>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</si>
  <si>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</si>
  <si>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</si>
  <si>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</si>
  <si>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</si>
  <si>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</si>
  <si>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</si>
  <si>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</si>
  <si>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</si>
  <si>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</si>
  <si>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</si>
  <si>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</si>
  <si>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</si>
  <si>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</si>
  <si>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</si>
  <si>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</si>
  <si>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</si>
  <si>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</si>
  <si>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</si>
  <si>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</si>
  <si>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</si>
  <si>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</si>
  <si>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</si>
  <si>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</si>
  <si>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</si>
  <si>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</si>
  <si>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</si>
  <si>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</si>
  <si>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</si>
  <si>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</si>
  <si>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</si>
  <si>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</si>
  <si>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</si>
  <si>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</si>
  <si>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</si>
  <si>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</si>
  <si>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</si>
  <si>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</si>
  <si>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</si>
  <si>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</si>
  <si>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</si>
  <si>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</si>
  <si>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</si>
  <si>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</si>
  <si>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</si>
  <si>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</si>
  <si>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</si>
  <si>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</si>
  <si>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</si>
  <si>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</si>
  <si>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</si>
  <si>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</si>
  <si>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</si>
  <si>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</si>
  <si>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</si>
  <si>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</si>
  <si>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</si>
  <si>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</si>
  <si>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</si>
  <si>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</si>
  <si>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</si>
  <si>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</si>
  <si>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</si>
  <si>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</si>
  <si>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</si>
  <si>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</si>
  <si>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</si>
  <si>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</si>
  <si>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</si>
  <si>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</si>
  <si>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</si>
  <si>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</si>
  <si>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</si>
  <si>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</si>
  <si>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</si>
  <si>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</si>
  <si>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</si>
  <si>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</si>
  <si>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</si>
  <si>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</si>
  <si>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</si>
  <si>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</si>
  <si>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</si>
  <si>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</si>
  <si>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</si>
  <si>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</si>
  <si>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</si>
  <si>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</si>
  <si>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</si>
  <si>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</si>
  <si>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</si>
  <si>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</si>
  <si>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</si>
  <si>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</si>
  <si>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</si>
  <si>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</si>
  <si>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</si>
  <si>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</si>
  <si>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</si>
  <si>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</si>
  <si>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</si>
  <si>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</si>
  <si>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</si>
  <si>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</si>
  <si>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</si>
  <si>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</si>
  <si>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</si>
  <si>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</si>
  <si>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</si>
  <si>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</si>
  <si>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</si>
  <si>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</si>
  <si>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</si>
  <si>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</si>
  <si>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</si>
  <si>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</si>
  <si>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</si>
  <si>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</si>
  <si>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</si>
  <si>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</si>
  <si>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</si>
  <si>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</si>
  <si>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</si>
  <si>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</si>
  <si>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</si>
  <si>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</si>
  <si>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</si>
  <si>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</si>
  <si>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</si>
  <si>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</si>
  <si>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</si>
  <si>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</si>
  <si>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</si>
  <si>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</si>
  <si>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</si>
  <si>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</si>
  <si>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</si>
  <si>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</si>
  <si>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</si>
  <si>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</si>
  <si>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</si>
  <si>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</si>
  <si>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</si>
  <si>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</si>
  <si>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</si>
  <si>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</si>
  <si>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</si>
  <si>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</si>
  <si>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</si>
  <si>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</si>
  <si>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</si>
  <si>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</si>
  <si>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</si>
  <si>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</si>
  <si>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</si>
  <si>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</si>
  <si>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</si>
  <si>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</si>
  <si>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</si>
  <si>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</si>
  <si>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</si>
  <si>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</si>
  <si>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</si>
  <si>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</si>
  <si>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</si>
  <si>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</si>
  <si>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</si>
  <si>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</si>
  <si>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</si>
  <si>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</si>
  <si>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</si>
  <si>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</si>
  <si>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</si>
  <si>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</si>
  <si>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</si>
  <si>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</si>
  <si>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</si>
  <si>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</si>
  <si>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</si>
  <si>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</si>
  <si>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</si>
  <si>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</si>
  <si>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</si>
  <si>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</si>
  <si>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</si>
  <si>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</si>
  <si>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</si>
  <si>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</si>
  <si>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</si>
  <si>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</si>
  <si>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</si>
  <si>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</si>
  <si>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</si>
  <si>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</si>
  <si>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</si>
  <si>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</si>
  <si>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</si>
  <si>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</si>
  <si>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</si>
  <si>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</si>
  <si>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</si>
  <si>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</si>
  <si>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</si>
  <si>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</si>
  <si>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</si>
  <si>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</si>
  <si>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</si>
  <si>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</si>
  <si>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</si>
  <si>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</si>
  <si>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</si>
  <si>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</si>
  <si>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</si>
  <si>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</si>
  <si>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</si>
  <si>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</si>
  <si>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</si>
  <si>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</si>
  <si>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</si>
  <si>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</si>
  <si>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</si>
  <si>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</si>
  <si>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</si>
  <si>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</si>
  <si>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</si>
  <si>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</si>
  <si>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</si>
  <si>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</si>
  <si>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</si>
  <si>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</si>
  <si>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</si>
  <si>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</si>
  <si>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</si>
  <si>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</si>
  <si>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</si>
  <si>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</si>
  <si>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</si>
  <si>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</si>
  <si>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</si>
  <si>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</si>
  <si>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</si>
  <si>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</si>
  <si>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</si>
  <si>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</si>
  <si>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</si>
  <si>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</si>
  <si>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</si>
  <si>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</si>
  <si>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</si>
  <si>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</si>
  <si>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</si>
  <si>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</si>
  <si>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</si>
  <si>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</si>
  <si>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</si>
  <si>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</si>
  <si>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</si>
  <si>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</si>
  <si>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</si>
  <si>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</si>
  <si>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</si>
  <si>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</si>
  <si>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</si>
  <si>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</si>
  <si>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</si>
  <si>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</si>
  <si>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</si>
  <si>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</si>
  <si>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</si>
  <si>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</si>
  <si>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</si>
  <si>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</si>
  <si>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</si>
  <si>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</si>
  <si>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</si>
  <si>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</si>
  <si>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</si>
  <si>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</si>
  <si>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</si>
  <si>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</si>
  <si>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</si>
  <si>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</si>
  <si>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</si>
  <si>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</si>
  <si>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</si>
  <si>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</si>
  <si>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</si>
  <si>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</si>
  <si>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</si>
  <si>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</si>
  <si>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</si>
  <si>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</si>
  <si>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</si>
  <si>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</si>
  <si>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</si>
  <si>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</si>
  <si>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</si>
  <si>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</si>
  <si>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</si>
  <si>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</si>
  <si>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</si>
  <si>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</si>
  <si>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</si>
  <si>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</si>
  <si>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</si>
  <si>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</si>
  <si>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</si>
  <si>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</si>
  <si>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</si>
  <si>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</si>
  <si>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</si>
  <si>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</si>
  <si>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</si>
  <si>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</si>
  <si>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</si>
  <si>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</si>
  <si>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</si>
  <si>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</si>
  <si>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</si>
  <si>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</si>
  <si>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</si>
  <si>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</si>
  <si>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</si>
  <si>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</si>
  <si>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</si>
  <si>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</si>
  <si>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</si>
  <si>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</si>
  <si>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</si>
  <si>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</si>
  <si>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</si>
  <si>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</si>
  <si>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</si>
  <si>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</si>
  <si>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</si>
  <si>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</si>
  <si>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</si>
  <si>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</si>
  <si>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</si>
  <si>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</si>
  <si>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</si>
  <si>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</si>
  <si>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</si>
  <si>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</si>
  <si>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</si>
  <si>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</si>
  <si>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</si>
  <si>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</si>
  <si>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</si>
  <si>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</si>
  <si>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</si>
  <si>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</si>
  <si>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</si>
  <si>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</si>
  <si>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</si>
  <si>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</si>
  <si>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</si>
  <si>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</si>
  <si>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</si>
  <si>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</si>
  <si>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</si>
  <si>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</si>
  <si>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</si>
  <si>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</si>
  <si>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</si>
  <si>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</si>
  <si>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</si>
  <si>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</si>
  <si>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</si>
  <si>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</si>
  <si>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</si>
  <si>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</si>
  <si>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</si>
  <si>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</si>
  <si>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</si>
  <si>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</si>
  <si>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</si>
  <si>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</si>
  <si>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</si>
  <si>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</si>
  <si>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</si>
  <si>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</si>
  <si>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</si>
  <si>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</si>
  <si>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</si>
  <si>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</si>
  <si>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</si>
  <si>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</si>
  <si>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</si>
  <si>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</si>
  <si>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</si>
  <si>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</si>
  <si>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</si>
  <si>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</si>
  <si>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</si>
  <si>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</si>
  <si>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</si>
  <si>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</si>
  <si>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</si>
  <si>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</si>
  <si>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</si>
  <si>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</si>
  <si>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</si>
  <si>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</si>
  <si>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</si>
  <si>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</si>
  <si>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</si>
  <si>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</si>
  <si>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</si>
  <si>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</si>
  <si>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</si>
  <si>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</si>
  <si>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</si>
  <si>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</si>
  <si>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</si>
  <si>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</si>
  <si>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</si>
  <si>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</si>
  <si>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</si>
  <si>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</si>
  <si>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</si>
  <si>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</si>
  <si>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</si>
  <si>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</si>
  <si>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</si>
  <si>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</si>
  <si>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</si>
  <si>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</si>
  <si>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</si>
  <si>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</si>
  <si>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</si>
  <si>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</si>
  <si>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</si>
  <si>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</si>
  <si>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</si>
  <si>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</si>
  <si>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</si>
  <si>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</si>
  <si>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</si>
  <si>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</si>
  <si>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</si>
  <si>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</si>
  <si>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</si>
  <si>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</si>
  <si>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</si>
  <si>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</si>
  <si>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</si>
  <si>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</si>
  <si>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</si>
  <si>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</si>
  <si>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</si>
  <si>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</si>
  <si>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</si>
  <si>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</si>
  <si>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</si>
  <si>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</si>
  <si>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</si>
  <si>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</si>
  <si>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</si>
  <si>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</si>
  <si>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</si>
  <si>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</si>
  <si>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</si>
  <si>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</si>
  <si>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</si>
  <si>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</si>
  <si>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</si>
  <si>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</si>
  <si>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</si>
  <si>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</si>
  <si>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</si>
  <si>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</si>
  <si>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</si>
  <si>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</si>
  <si>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</si>
  <si>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</si>
  <si>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</si>
  <si>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</si>
  <si>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</si>
  <si>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</si>
  <si>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</si>
  <si>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</si>
  <si>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</si>
  <si>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</si>
  <si>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</si>
  <si>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</si>
  <si>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</si>
  <si>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</si>
  <si>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</si>
  <si>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</si>
  <si>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</si>
  <si>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</si>
  <si>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</si>
  <si>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</si>
  <si>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</si>
  <si>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</si>
  <si>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</si>
  <si>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</si>
  <si>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</si>
  <si>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</si>
  <si>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</si>
  <si>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</si>
  <si>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</si>
  <si>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</si>
  <si>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</si>
  <si>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</si>
  <si>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</si>
  <si>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</si>
  <si>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</si>
  <si>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</si>
  <si>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</si>
  <si>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</si>
  <si>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</si>
  <si>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</si>
  <si>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</si>
  <si>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</si>
  <si>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</si>
  <si>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</si>
  <si>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</si>
  <si>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</si>
  <si>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</si>
  <si>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</si>
  <si>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</si>
  <si>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</si>
  <si>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</si>
  <si>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</si>
  <si>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</si>
  <si>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</si>
  <si>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</si>
  <si>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</si>
  <si>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</si>
  <si>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</si>
  <si>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</si>
  <si>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</si>
  <si>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</si>
  <si>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</si>
  <si>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</si>
  <si>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</si>
  <si>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</si>
  <si>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</si>
  <si>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</si>
  <si>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</si>
  <si>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</si>
  <si>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</si>
  <si>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</si>
  <si>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</si>
  <si>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</si>
  <si>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</si>
  <si>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</si>
  <si>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</si>
  <si>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</si>
  <si>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</si>
  <si>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</si>
  <si>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</si>
  <si>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</si>
  <si>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</si>
  <si>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</si>
  <si>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</si>
  <si>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</si>
  <si>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</si>
  <si>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</si>
  <si>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</si>
  <si>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</si>
  <si>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</si>
  <si>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</si>
  <si>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</si>
  <si>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</si>
  <si>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</si>
  <si>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</si>
  <si>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</si>
  <si>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</si>
  <si>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</si>
  <si>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</si>
  <si>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</si>
  <si>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</si>
  <si>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</si>
  <si>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</si>
  <si>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</si>
  <si>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</si>
  <si>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</si>
  <si>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</si>
  <si>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</si>
  <si>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</si>
  <si>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</si>
  <si>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</si>
  <si>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</si>
  <si>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</si>
  <si>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</si>
  <si>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</si>
  <si>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</si>
  <si>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</si>
  <si>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</si>
  <si>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</si>
  <si>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</si>
  <si>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</si>
  <si>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</si>
  <si>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</si>
  <si>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</si>
  <si>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</si>
  <si>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</si>
  <si>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</si>
  <si>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</si>
  <si>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</si>
  <si>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</si>
  <si>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</si>
  <si>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</si>
  <si>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</si>
  <si>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</si>
  <si>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</si>
  <si>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</si>
  <si>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</si>
  <si>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</si>
  <si>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</si>
  <si>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</si>
  <si>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</si>
  <si>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</si>
  <si>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</si>
  <si>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</si>
  <si>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</si>
  <si>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</si>
  <si>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</si>
  <si>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</si>
  <si>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</si>
  <si>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</si>
  <si>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</si>
  <si>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</si>
  <si>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</si>
  <si>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</si>
  <si>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</si>
  <si>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</si>
  <si>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</si>
  <si>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</si>
  <si>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</si>
  <si>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</si>
  <si>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</si>
  <si>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</si>
  <si>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</si>
  <si>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</si>
  <si>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</si>
  <si>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</si>
  <si>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</si>
  <si>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</si>
  <si>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</si>
  <si>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</si>
  <si>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</si>
  <si>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</si>
  <si>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</si>
  <si>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</si>
  <si>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</si>
  <si>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</si>
  <si>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</si>
  <si>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</si>
  <si>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</si>
  <si>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</si>
  <si>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</si>
  <si>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</si>
  <si>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</si>
  <si>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</si>
  <si>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</si>
  <si>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</si>
  <si>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</si>
  <si>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</si>
  <si>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</si>
  <si>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</si>
  <si>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</si>
  <si>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</si>
  <si>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</si>
  <si>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</si>
  <si>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</si>
  <si>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</si>
  <si>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</si>
  <si>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</si>
  <si>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</si>
  <si>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</si>
  <si>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</si>
  <si>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</si>
  <si>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</si>
  <si>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</si>
  <si>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</si>
  <si>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</si>
  <si>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</si>
  <si>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</si>
  <si>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</si>
  <si>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</si>
  <si>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</si>
  <si>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</si>
  <si>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</si>
  <si>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</si>
  <si>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</si>
  <si>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</si>
  <si>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</si>
  <si>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</si>
  <si>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</si>
  <si>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</si>
  <si>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</si>
  <si>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</si>
  <si>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</si>
  <si>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</si>
  <si>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</si>
  <si>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</si>
  <si>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</si>
  <si>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</si>
  <si>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</si>
  <si>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</si>
  <si>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</si>
  <si>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</si>
  <si>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</si>
  <si>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</si>
  <si>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</si>
  <si>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</si>
  <si>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</si>
  <si>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</si>
  <si>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</si>
  <si>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</si>
  <si>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</si>
  <si>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</si>
  <si>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</si>
  <si>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</si>
  <si>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</si>
  <si>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</si>
  <si>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</si>
  <si>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</si>
  <si>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</si>
  <si>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</si>
  <si>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</si>
  <si>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</si>
  <si>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</si>
  <si>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</si>
  <si>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</si>
  <si>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</si>
  <si>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</si>
  <si>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</si>
  <si>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</si>
  <si>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</si>
  <si>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</si>
  <si>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</si>
  <si>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</si>
  <si>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</si>
  <si>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</si>
  <si>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</si>
  <si>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</si>
  <si>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</si>
  <si>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</si>
  <si>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</si>
  <si>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</si>
  <si>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</si>
  <si>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</si>
  <si>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</si>
  <si>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</si>
  <si>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</si>
  <si>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</si>
  <si>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</si>
  <si>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</si>
  <si>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</si>
  <si>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</si>
  <si>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</si>
  <si>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</si>
  <si>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</si>
  <si>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</si>
  <si>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</si>
  <si>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</si>
  <si>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</si>
  <si>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</si>
  <si>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</si>
  <si>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</si>
  <si>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</si>
  <si>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</si>
  <si>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</si>
  <si>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</si>
  <si>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</si>
  <si>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</si>
  <si>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</si>
  <si>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</si>
  <si>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</si>
  <si>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</si>
  <si>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</si>
  <si>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</si>
  <si>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</si>
  <si>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</si>
  <si>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</si>
  <si>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</si>
  <si>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</si>
  <si>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</si>
  <si>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</si>
  <si>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</si>
  <si>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</si>
  <si>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</si>
  <si>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</si>
  <si>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</si>
  <si>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</si>
  <si>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</si>
  <si>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</si>
  <si>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</si>
  <si>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</si>
  <si>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</si>
  <si>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</si>
  <si>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</si>
  <si>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</si>
  <si>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</si>
  <si>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</si>
  <si>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</si>
  <si>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</si>
  <si>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</si>
  <si>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</si>
  <si>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</si>
  <si>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</si>
  <si>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</si>
  <si>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</si>
  <si>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</si>
  <si>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</si>
  <si>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</si>
  <si>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</si>
  <si>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</si>
  <si>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</si>
  <si>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</si>
  <si>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</si>
  <si>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</si>
  <si>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</si>
  <si>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</si>
  <si>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</si>
  <si>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</si>
  <si>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</si>
  <si>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</si>
  <si>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</si>
  <si>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</si>
  <si>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</si>
  <si>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</si>
  <si>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</si>
  <si>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</si>
  <si>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</si>
  <si>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</si>
  <si>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</si>
  <si>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</si>
  <si>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</si>
  <si>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</si>
  <si>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</si>
  <si>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</si>
  <si>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</si>
  <si>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</si>
  <si>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</si>
  <si>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</si>
  <si>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</si>
  <si>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</si>
  <si>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</si>
  <si>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</si>
  <si>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</si>
  <si>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</si>
  <si>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</si>
  <si>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</si>
  <si>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</si>
  <si>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</si>
  <si>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</si>
  <si>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</si>
  <si>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</si>
  <si>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</si>
  <si>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</si>
  <si>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BOUTESCURE ENTRE LA SALLE ET PEYRELOUS</t>
  </si>
  <si>
    <t>LE BOUTESCURE</t>
  </si>
  <si>
    <t>05124250</t>
  </si>
  <si>
    <t>18310006400033</t>
  </si>
  <si>
    <t>Agence de l'Eau Adour-Garonne</t>
  </si>
  <si>
    <t>34255833500077</t>
  </si>
  <si>
    <t>AQUASCOP BIOLOGIE site de Monptellier</t>
  </si>
  <si>
    <t>IBMR-20-M2</t>
  </si>
  <si>
    <t>JOYCE LAMBERT, MAEL BARRET</t>
  </si>
  <si>
    <t>IBMR standard</t>
  </si>
  <si>
    <t>DROITE</t>
  </si>
  <si>
    <t>ETIAGE NORMAL</t>
  </si>
  <si>
    <t>FAIBLEMENT NUAGEUX</t>
  </si>
  <si>
    <t>NULLE</t>
  </si>
  <si>
    <t>OUI</t>
  </si>
  <si>
    <t>Station placee en amont de l'abreuvoir (~10m limite aval) comme vu avec agence de l'eau en 2019. Quelques macrodéchets et écume suspecte dans l'eau.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</si>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</sst>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649069</v>
      </c>
      <c r="G10" s="97"/>
      <c r="H10" s="98"/>
    </row>
    <row r="11" spans="1:8" ht="15">
      <c r="A11" s="10" t="s">
        <v>2277</v>
      </c>
      <c r="B11" s="47">
        <v>43990</v>
      </c>
      <c r="D11" s="10" t="s">
        <v>2280</v>
      </c>
      <c r="E11" s="52">
        <v>6325920</v>
      </c>
      <c r="G11" s="97"/>
      <c r="H11" s="98"/>
    </row>
    <row r="12" spans="1:8" ht="15">
      <c r="A12" s="10" t="s">
        <v>2283</v>
      </c>
      <c r="B12" s="52" t="s">
        <v>5294</v>
      </c>
      <c r="D12" s="10" t="s">
        <v>2281</v>
      </c>
      <c r="E12" s="52">
        <v>648987</v>
      </c>
      <c r="G12" s="99"/>
      <c r="H12" s="100"/>
    </row>
    <row r="13" spans="1:5" ht="17.25" customHeight="1" thickBot="1">
      <c r="A13" s="2"/>
      <c r="B13" s="55"/>
      <c r="D13" s="10" t="s">
        <v>2282</v>
      </c>
      <c r="E13" s="52">
        <v>6325952</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649069</v>
      </c>
    </row>
    <row r="18" spans="1:3" ht="15">
      <c r="A18" s="111"/>
      <c r="B18" s="49" t="s">
        <v>2267</v>
      </c>
      <c r="C18" s="61">
        <f>E11</f>
        <v>6325920</v>
      </c>
    </row>
    <row r="19" spans="1:2" ht="15">
      <c r="A19" s="3" t="s">
        <v>2063</v>
      </c>
      <c r="B19" s="29">
        <v>381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52</v>
      </c>
      <c r="D35" s="28" t="s">
        <v>2284</v>
      </c>
      <c r="E35" s="32">
        <v>48</v>
      </c>
    </row>
    <row r="36" spans="1:5" s="7" customFormat="1" ht="15" customHeight="1">
      <c r="A36" s="5" t="s">
        <v>2113</v>
      </c>
      <c r="B36" s="30">
        <v>51</v>
      </c>
      <c r="C36" s="6"/>
      <c r="D36" s="8" t="s">
        <v>2112</v>
      </c>
      <c r="E36" s="30">
        <v>49</v>
      </c>
    </row>
    <row r="37" spans="1:5" s="7" customFormat="1" ht="15" customHeight="1">
      <c r="A37" s="5" t="s">
        <v>2111</v>
      </c>
      <c r="B37" s="30">
        <v>4.54</v>
      </c>
      <c r="C37" s="6"/>
      <c r="D37" s="8" t="s">
        <v>2110</v>
      </c>
      <c r="E37" s="30">
        <v>4.4</v>
      </c>
    </row>
    <row r="38" spans="1:5" s="7" customFormat="1" ht="15" customHeight="1">
      <c r="A38" s="5" t="s">
        <v>2115</v>
      </c>
      <c r="B38" s="30">
        <v>2</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1</v>
      </c>
      <c r="C84" s="6"/>
      <c r="D84" s="10" t="s">
        <v>2074</v>
      </c>
      <c r="E84" s="9">
        <v>1</v>
      </c>
    </row>
    <row r="85" spans="1:5" s="15" customFormat="1" ht="15">
      <c r="A85" s="3" t="s">
        <v>2073</v>
      </c>
      <c r="B85" s="9">
        <v>1</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842</v>
      </c>
      <c r="B97" s="20" t="str">
        <f>IF(A97="NEWCOD",IF(ISBLANK(G97),"renseigner le champ 'Nouveau taxon'",G97),VLOOKUP(A97,'Ref Taxo'!A:B,2,FALSE))</f>
        <v>Hildenbrandia</v>
      </c>
      <c r="C97" s="21">
        <f>IF(A97="NEWCOD",IF(ISBLANK(H97),"NoCod",H97),VLOOKUP(A97,'Ref Taxo'!A:D,4,FALSE))</f>
        <v>1157</v>
      </c>
      <c r="D97" s="34">
        <v>1</v>
      </c>
      <c r="E97" s="35">
        <v>1.5</v>
      </c>
      <c r="F97" s="35" t="s">
        <v>2290</v>
      </c>
      <c r="G97" s="77"/>
      <c r="H97" s="78"/>
    </row>
    <row r="98" spans="1:8" ht="15">
      <c r="A98" s="33" t="s">
        <v>418</v>
      </c>
      <c r="B98" s="20" t="str">
        <f>IF(A98="NEWCOD",IF(ISBLANK(G98),"renseigner le champ 'Nouveau taxon'",G98),VLOOKUP(A98,'Ref Taxo'!A:B,2,FALSE))</f>
        <v>Chiloscyphus polyanthos</v>
      </c>
      <c r="C98" s="21">
        <f>IF(A98="NEWCOD",IF(ISBLANK(H98),"NoCod",H98),VLOOKUP(A98,'Ref Taxo'!A:D,4,FALSE))</f>
        <v>1186</v>
      </c>
      <c r="D98" s="34">
        <v>0.1</v>
      </c>
      <c r="E98" s="35">
        <v>0.02</v>
      </c>
      <c r="F98" s="35" t="s">
        <v>2290</v>
      </c>
      <c r="G98" s="79"/>
      <c r="H98" s="80"/>
    </row>
    <row r="99" spans="1:8" ht="15">
      <c r="A99" s="33" t="s">
        <v>466</v>
      </c>
      <c r="B99" s="20" t="str">
        <f>IF(A99="NEWCOD",IF(ISBLANK(G99),"renseigner le champ 'Nouveau taxon'",G99),VLOOKUP(A99,'Ref Taxo'!A:B,2,FALSE))</f>
        <v>Conocephalum conicum</v>
      </c>
      <c r="C99" s="21">
        <f>IF(A99="NEWCOD",IF(ISBLANK(H99),"NoCod",H99),VLOOKUP(A99,'Ref Taxo'!A:D,4,FALSE))</f>
        <v>1176</v>
      </c>
      <c r="D99" s="34">
        <v>0.01</v>
      </c>
      <c r="E99" s="35"/>
      <c r="F99" s="35" t="s">
        <v>2290</v>
      </c>
      <c r="G99" s="79"/>
      <c r="H99" s="80"/>
    </row>
    <row r="100" spans="1:8" ht="15">
      <c r="A100" s="33" t="s">
        <v>1078</v>
      </c>
      <c r="B100" s="20" t="str">
        <f>IF(A100="NEWCOD",IF(ISBLANK(G100),"renseigner le champ 'Nouveau taxon'",G100),VLOOKUP(A100,'Ref Taxo'!A:B,2,FALSE))</f>
        <v>Lunularia cruciata</v>
      </c>
      <c r="C100" s="21">
        <f>IF(A100="NEWCOD",IF(ISBLANK(H100),"NoCod",H100),VLOOKUP(A100,'Ref Taxo'!A:D,4,FALSE))</f>
        <v>1189</v>
      </c>
      <c r="D100" s="34">
        <v>0.01</v>
      </c>
      <c r="E100" s="35"/>
      <c r="F100" s="35" t="s">
        <v>2290</v>
      </c>
      <c r="G100" s="79"/>
      <c r="H100" s="80"/>
    </row>
    <row r="101" spans="1:8" ht="15">
      <c r="A101" s="33" t="s">
        <v>1336</v>
      </c>
      <c r="B101" s="20" t="str">
        <f>IF(A101="NEWCOD",IF(ISBLANK(G101),"renseigner le champ 'Nouveau taxon'",G101),VLOOKUP(A101,'Ref Taxo'!A:B,2,FALSE))</f>
        <v>Pellia endiviifolia</v>
      </c>
      <c r="C101" s="21">
        <f>IF(A101="NEWCOD",IF(ISBLANK(H101),"NoCod",H101),VLOOKUP(A101,'Ref Taxo'!A:D,4,FALSE))</f>
        <v>1197</v>
      </c>
      <c r="D101" s="34"/>
      <c r="E101" s="35">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0.1</v>
      </c>
      <c r="E102" s="35">
        <v>0.02</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0.01</v>
      </c>
      <c r="E103" s="35">
        <v>0.01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0.3</v>
      </c>
      <c r="E104" s="35"/>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0.5</v>
      </c>
      <c r="E105" s="35">
        <v>0.25</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0.01</v>
      </c>
      <c r="E106" s="35"/>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0.01</v>
      </c>
      <c r="E107" s="35"/>
      <c r="F107" s="35" t="s">
        <v>2290</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v>0.01</v>
      </c>
      <c r="E108" s="35"/>
      <c r="F108" s="35" t="s">
        <v>2290</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c r="E109" s="35">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