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5200" sheetId="2" r:id="rId2"/>
    <sheet name="Mises à jour" sheetId="3" r:id="rId3"/>
  </sheets>
  <definedNames/>
  <calcPr calcId="162913"/>
</workbook>
</file>

<file path=xl/sharedStrings.xml><?xml version="1.0" encoding="utf-8"?>
<sst xmlns="http://schemas.openxmlformats.org/spreadsheetml/2006/main" count="6479" uniqueCount="5303">
  <si>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</si>
  <si>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</si>
  <si>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</si>
  <si>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</si>
  <si>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</si>
  <si>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</si>
  <si>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</si>
  <si>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</si>
  <si>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</si>
  <si>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</si>
  <si>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</si>
  <si>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</si>
  <si>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</si>
  <si>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</si>
  <si>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</si>
  <si>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</si>
  <si>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</si>
  <si>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</si>
  <si>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</si>
  <si>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</si>
  <si>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</si>
  <si>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</si>
  <si>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</si>
  <si>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</si>
  <si>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</si>
  <si>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</si>
  <si>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</si>
  <si>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</si>
  <si>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</si>
  <si>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</si>
  <si>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</si>
  <si>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</si>
  <si>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</si>
  <si>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</si>
  <si>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</si>
  <si>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</si>
  <si>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</si>
  <si>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</si>
  <si>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</si>
  <si>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</si>
  <si>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</si>
  <si>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</si>
  <si>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</si>
  <si>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</si>
  <si>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</si>
  <si>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</si>
  <si>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</si>
  <si>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</si>
  <si>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</si>
  <si>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</si>
  <si>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</si>
  <si>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</si>
  <si>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</si>
  <si>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</si>
  <si>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</si>
  <si>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</si>
  <si>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</si>
  <si>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</si>
  <si>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</si>
  <si>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</si>
  <si>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</si>
  <si>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</si>
  <si>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</si>
  <si>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</si>
  <si>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</si>
  <si>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</si>
  <si>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</si>
  <si>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</si>
  <si>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</si>
  <si>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</si>
  <si>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</si>
  <si>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</si>
  <si>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</si>
  <si>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</si>
  <si>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</si>
  <si>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</si>
  <si>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</si>
  <si>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</si>
  <si>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</si>
  <si>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</si>
  <si>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</si>
  <si>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</si>
  <si>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</si>
  <si>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</si>
  <si>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</si>
  <si>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</si>
  <si>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</si>
  <si>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</si>
  <si>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</si>
  <si>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</si>
  <si>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</si>
  <si>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</si>
  <si>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</si>
  <si>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</si>
  <si>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</si>
  <si>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</si>
  <si>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</si>
  <si>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</si>
  <si>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</si>
  <si>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</si>
  <si>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</si>
  <si>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</si>
  <si>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</si>
  <si>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</si>
  <si>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</si>
  <si>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</si>
  <si>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</si>
  <si>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</si>
  <si>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</si>
  <si>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</si>
  <si>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</si>
  <si>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</si>
  <si>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</si>
  <si>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</si>
  <si>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</si>
  <si>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</si>
  <si>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</si>
  <si>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</si>
  <si>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</si>
  <si>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</si>
  <si>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</si>
  <si>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</si>
  <si>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</si>
  <si>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</si>
  <si>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</si>
  <si>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</si>
  <si>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</si>
  <si>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</si>
  <si>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</si>
  <si>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</si>
  <si>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</si>
  <si>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</si>
  <si>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</si>
  <si>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</si>
  <si>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</si>
  <si>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</si>
  <si>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</si>
  <si>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</si>
  <si>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</si>
  <si>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</si>
  <si>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</si>
  <si>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</si>
  <si>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</si>
  <si>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</si>
  <si>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</si>
  <si>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</si>
  <si>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</si>
  <si>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</si>
  <si>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</si>
  <si>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</si>
  <si>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</si>
  <si>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</si>
  <si>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</si>
  <si>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</si>
  <si>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</si>
  <si>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</si>
  <si>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</si>
  <si>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</si>
  <si>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</si>
  <si>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</si>
  <si>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</si>
  <si>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</si>
  <si>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</si>
  <si>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</si>
  <si>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</si>
  <si>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</si>
  <si>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</si>
  <si>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</si>
  <si>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</si>
  <si>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</si>
  <si>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</si>
  <si>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</si>
  <si>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</si>
  <si>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</si>
  <si>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</si>
  <si>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</si>
  <si>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</si>
  <si>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</si>
  <si>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</si>
  <si>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</si>
  <si>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</si>
  <si>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</si>
  <si>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</si>
  <si>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</si>
  <si>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</si>
  <si>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</si>
  <si>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</si>
  <si>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</si>
  <si>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</si>
  <si>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</si>
  <si>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</si>
  <si>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</si>
  <si>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</si>
  <si>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</si>
  <si>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</si>
  <si>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</si>
  <si>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</si>
  <si>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</si>
  <si>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</si>
  <si>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</si>
  <si>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</si>
  <si>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</si>
  <si>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</si>
  <si>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</si>
  <si>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</si>
  <si>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</si>
  <si>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</si>
  <si>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</si>
  <si>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</si>
  <si>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</si>
  <si>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</si>
  <si>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</si>
  <si>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</si>
  <si>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</si>
  <si>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</si>
  <si>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</si>
  <si>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</si>
  <si>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</si>
  <si>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</si>
  <si>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</si>
  <si>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</si>
  <si>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</si>
  <si>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</si>
  <si>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</si>
  <si>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</si>
  <si>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</si>
  <si>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</si>
  <si>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</si>
  <si>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</si>
  <si>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</si>
  <si>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</si>
  <si>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</si>
  <si>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</si>
  <si>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</si>
  <si>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</si>
  <si>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</si>
  <si>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</si>
  <si>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</si>
  <si>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</si>
  <si>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</si>
  <si>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</si>
  <si>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</si>
  <si>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</si>
  <si>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</si>
  <si>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</si>
  <si>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</si>
  <si>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</si>
  <si>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</si>
  <si>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</si>
  <si>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</si>
  <si>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</si>
  <si>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</si>
  <si>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</si>
  <si>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</si>
  <si>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</si>
  <si>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</si>
  <si>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</si>
  <si>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</si>
  <si>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</si>
  <si>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</si>
  <si>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</si>
  <si>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</si>
  <si>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</si>
  <si>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</si>
  <si>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</si>
  <si>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</si>
  <si>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</si>
  <si>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</si>
  <si>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</si>
  <si>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</si>
  <si>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</si>
  <si>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</si>
  <si>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</si>
  <si>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</si>
  <si>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</si>
  <si>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</si>
  <si>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</si>
  <si>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</si>
  <si>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</si>
  <si>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</si>
  <si>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</si>
  <si>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</si>
  <si>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</si>
  <si>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</si>
  <si>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</si>
  <si>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</si>
  <si>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</si>
  <si>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</si>
  <si>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</si>
  <si>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</si>
  <si>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</si>
  <si>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</si>
  <si>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</si>
  <si>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</si>
  <si>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</si>
  <si>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</si>
  <si>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</si>
  <si>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</si>
  <si>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</si>
  <si>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</si>
  <si>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</si>
  <si>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</si>
  <si>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</si>
  <si>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</si>
  <si>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</si>
  <si>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</si>
  <si>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</si>
  <si>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</si>
  <si>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</si>
  <si>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</si>
  <si>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</si>
  <si>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</si>
  <si>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</si>
  <si>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</si>
  <si>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</si>
  <si>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</si>
  <si>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</si>
  <si>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</si>
  <si>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</si>
  <si>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</si>
  <si>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</si>
  <si>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</si>
  <si>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</si>
  <si>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</si>
  <si>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</si>
  <si>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</si>
  <si>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</si>
  <si>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</si>
  <si>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</si>
  <si>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</si>
  <si>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</si>
  <si>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</si>
  <si>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</si>
  <si>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</si>
  <si>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</si>
  <si>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</si>
  <si>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</si>
  <si>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</si>
  <si>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</si>
  <si>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</si>
  <si>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</si>
  <si>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</si>
  <si>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</si>
  <si>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</si>
  <si>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</si>
  <si>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</si>
  <si>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</si>
  <si>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</si>
  <si>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</si>
  <si>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</si>
  <si>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</si>
  <si>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</si>
  <si>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</si>
  <si>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</si>
  <si>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</si>
  <si>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</si>
  <si>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</si>
  <si>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</si>
  <si>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</si>
  <si>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</si>
  <si>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</si>
  <si>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</si>
  <si>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</si>
  <si>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</si>
  <si>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</si>
  <si>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</si>
  <si>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</si>
  <si>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</si>
  <si>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</si>
  <si>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</si>
  <si>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</si>
  <si>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</si>
  <si>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</si>
  <si>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</si>
  <si>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</si>
  <si>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</si>
  <si>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</si>
  <si>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</si>
  <si>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</si>
  <si>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</si>
  <si>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</si>
  <si>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</si>
  <si>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</si>
  <si>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</si>
  <si>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</si>
  <si>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</si>
  <si>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</si>
  <si>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</si>
  <si>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</si>
  <si>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</si>
  <si>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</si>
  <si>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</si>
  <si>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</si>
  <si>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</si>
  <si>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</si>
  <si>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</si>
  <si>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</si>
  <si>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</si>
  <si>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</si>
  <si>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</si>
  <si>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</si>
  <si>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</si>
  <si>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</si>
  <si>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</si>
  <si>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</si>
  <si>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</si>
  <si>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</si>
  <si>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</si>
  <si>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</si>
  <si>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</si>
  <si>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</si>
  <si>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</si>
  <si>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</si>
  <si>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</si>
  <si>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</si>
  <si>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</si>
  <si>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</si>
  <si>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</si>
  <si>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</si>
  <si>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</si>
  <si>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</si>
  <si>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</si>
  <si>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</si>
  <si>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</si>
  <si>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</si>
  <si>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</si>
  <si>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</si>
  <si>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</si>
  <si>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</si>
  <si>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</si>
  <si>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</si>
  <si>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</si>
  <si>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</si>
  <si>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</si>
  <si>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</si>
  <si>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</si>
  <si>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</si>
  <si>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</si>
  <si>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</si>
  <si>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</si>
  <si>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</si>
  <si>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</si>
  <si>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</si>
  <si>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</si>
  <si>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</si>
  <si>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</si>
  <si>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</si>
  <si>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</si>
  <si>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</si>
  <si>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</si>
  <si>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</si>
  <si>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</si>
  <si>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</si>
  <si>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</si>
  <si>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</si>
  <si>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</si>
  <si>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</si>
  <si>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</si>
  <si>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</si>
  <si>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</si>
  <si>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</si>
  <si>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</si>
  <si>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</si>
  <si>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</si>
  <si>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</si>
  <si>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</si>
  <si>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</si>
  <si>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</si>
  <si>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</si>
  <si>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</si>
  <si>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</si>
  <si>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</si>
  <si>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</si>
  <si>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</si>
  <si>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</si>
  <si>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</si>
  <si>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</si>
  <si>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</si>
  <si>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</si>
  <si>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</si>
  <si>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</si>
  <si>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</si>
  <si>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</si>
  <si>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</si>
  <si>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</si>
  <si>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</si>
  <si>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</si>
  <si>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</si>
  <si>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</si>
  <si>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</si>
  <si>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</si>
  <si>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</si>
  <si>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</si>
  <si>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</si>
  <si>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</si>
  <si>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</si>
  <si>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</si>
  <si>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</si>
  <si>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</si>
  <si>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</si>
  <si>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</si>
  <si>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</si>
  <si>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</si>
  <si>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</si>
  <si>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</si>
  <si>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</si>
  <si>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</si>
  <si>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</si>
  <si>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</si>
  <si>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</si>
  <si>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</si>
  <si>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</si>
  <si>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</si>
  <si>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</si>
  <si>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</si>
  <si>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</si>
  <si>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</si>
  <si>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</si>
  <si>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</si>
  <si>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</si>
  <si>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</si>
  <si>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</si>
  <si>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</si>
  <si>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</si>
  <si>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</si>
  <si>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</si>
  <si>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</si>
  <si>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</si>
  <si>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</si>
  <si>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</si>
  <si>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</si>
  <si>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</si>
  <si>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</si>
  <si>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</si>
  <si>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</si>
  <si>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</si>
  <si>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</si>
  <si>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</si>
  <si>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</si>
  <si>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</si>
  <si>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</si>
  <si>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</si>
  <si>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</si>
  <si>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</si>
  <si>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</si>
  <si>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</si>
  <si>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</si>
  <si>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</si>
  <si>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</si>
  <si>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</si>
  <si>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</si>
  <si>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</si>
  <si>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</si>
  <si>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</si>
  <si>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</si>
  <si>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</si>
  <si>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</si>
  <si>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</si>
  <si>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</si>
  <si>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</si>
  <si>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</si>
  <si>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</si>
  <si>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</si>
  <si>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</si>
  <si>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</si>
  <si>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</si>
  <si>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</si>
  <si>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</si>
  <si>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</si>
  <si>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</si>
  <si>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</si>
  <si>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</si>
  <si>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</si>
  <si>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</si>
  <si>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</si>
  <si>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</si>
  <si>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</si>
  <si>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</si>
  <si>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</si>
  <si>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</si>
  <si>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</si>
  <si>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</si>
  <si>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</si>
  <si>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</si>
  <si>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</si>
  <si>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</si>
  <si>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</si>
  <si>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</si>
  <si>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</si>
  <si>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</si>
  <si>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</si>
  <si>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</si>
  <si>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</si>
  <si>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</si>
  <si>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</si>
  <si>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</si>
  <si>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</si>
  <si>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</si>
  <si>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</si>
  <si>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</si>
  <si>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</si>
  <si>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</si>
  <si>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</si>
  <si>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</si>
  <si>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</si>
  <si>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</si>
  <si>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</si>
  <si>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</si>
  <si>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</si>
  <si>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</si>
  <si>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</si>
  <si>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</si>
  <si>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</si>
  <si>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</si>
  <si>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</si>
  <si>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</si>
  <si>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</si>
  <si>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</si>
  <si>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</si>
  <si>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</si>
  <si>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</si>
  <si>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</si>
  <si>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</si>
  <si>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</si>
  <si>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</si>
  <si>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</si>
  <si>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</si>
  <si>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</si>
  <si>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</si>
  <si>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</si>
  <si>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</si>
  <si>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</si>
  <si>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</si>
  <si>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</si>
  <si>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</si>
  <si>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</si>
  <si>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</si>
  <si>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</si>
  <si>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</si>
  <si>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</si>
  <si>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</si>
  <si>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</si>
  <si>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</si>
  <si>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</si>
  <si>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</si>
  <si>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</si>
  <si>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</si>
  <si>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</si>
  <si>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</si>
  <si>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</si>
  <si>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</si>
  <si>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</si>
  <si>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</si>
  <si>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</si>
  <si>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</si>
  <si>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</si>
  <si>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</si>
  <si>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</si>
  <si>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</si>
  <si>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</si>
  <si>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</si>
  <si>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</si>
  <si>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</si>
  <si>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</si>
  <si>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</si>
  <si>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</si>
  <si>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</si>
  <si>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</si>
  <si>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</si>
  <si>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</si>
  <si>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</si>
  <si>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</si>
  <si>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</si>
  <si>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</si>
  <si>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</si>
  <si>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</si>
  <si>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</si>
  <si>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</si>
  <si>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</si>
  <si>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</si>
  <si>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</si>
  <si>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</si>
  <si>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</si>
  <si>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</si>
  <si>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</si>
  <si>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</si>
  <si>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</si>
  <si>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</si>
  <si>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</si>
  <si>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</si>
  <si>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</si>
  <si>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</si>
  <si>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</si>
  <si>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</si>
  <si>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</si>
  <si>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</si>
  <si>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</si>
  <si>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</si>
  <si>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</si>
  <si>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</si>
  <si>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</si>
  <si>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</si>
  <si>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</si>
  <si>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</si>
  <si>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</si>
  <si>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</si>
  <si>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</si>
  <si>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</si>
  <si>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</si>
  <si>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</si>
  <si>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</si>
  <si>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</si>
  <si>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</si>
  <si>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</si>
  <si>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</si>
  <si>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</si>
  <si>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</si>
  <si>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</si>
  <si>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</si>
  <si>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</si>
  <si>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</si>
  <si>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</si>
  <si>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</si>
  <si>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</si>
  <si>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</si>
  <si>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</si>
  <si>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</si>
  <si>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</si>
  <si>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</si>
  <si>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</si>
  <si>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</si>
  <si>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</si>
  <si>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</si>
  <si>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</si>
  <si>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</si>
  <si>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</si>
  <si>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</si>
  <si>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</si>
  <si>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</si>
  <si>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</si>
  <si>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</si>
  <si>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</si>
  <si>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</si>
  <si>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</si>
  <si>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</si>
  <si>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</si>
  <si>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</si>
  <si>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</si>
  <si>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</si>
  <si>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</si>
  <si>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</si>
  <si>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</si>
  <si>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</si>
  <si>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</si>
  <si>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</si>
  <si>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</si>
  <si>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</si>
  <si>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</si>
  <si>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</si>
  <si>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</si>
  <si>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</si>
  <si>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</si>
  <si>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</si>
  <si>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</si>
  <si>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</si>
  <si>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</si>
  <si>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</si>
  <si>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</si>
  <si>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</si>
  <si>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</si>
  <si>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</si>
  <si>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</si>
  <si>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</si>
  <si>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</si>
  <si>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</si>
  <si>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</si>
  <si>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</si>
  <si>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</si>
  <si>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</si>
  <si>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</si>
  <si>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</si>
  <si>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</si>
  <si>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</si>
  <si>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</si>
  <si>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</si>
  <si>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</si>
  <si>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</si>
  <si>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</si>
  <si>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</si>
  <si>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</si>
  <si>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</si>
  <si>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</si>
  <si>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</si>
  <si>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</si>
  <si>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</si>
  <si>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</si>
  <si>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</si>
  <si>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</si>
  <si>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</si>
  <si>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</si>
  <si>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</si>
  <si>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</si>
  <si>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</si>
  <si>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</si>
  <si>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</si>
  <si>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</si>
  <si>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</si>
  <si>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</si>
  <si>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</si>
  <si>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</si>
  <si>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</si>
  <si>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</si>
  <si>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</si>
  <si>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</si>
  <si>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</si>
  <si>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</si>
  <si>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</si>
  <si>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</si>
  <si>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</si>
  <si>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</si>
  <si>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</si>
  <si>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</si>
  <si>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</si>
  <si>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</si>
  <si>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</si>
  <si>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</si>
  <si>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</si>
  <si>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</si>
  <si>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</si>
  <si>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</si>
  <si>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</si>
  <si>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</si>
  <si>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</si>
  <si>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</si>
  <si>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</si>
  <si>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</si>
  <si>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</si>
  <si>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</si>
  <si>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</si>
  <si>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</si>
  <si>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</si>
  <si>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</si>
  <si>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</si>
  <si>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</si>
  <si>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</si>
  <si>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</si>
  <si>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</si>
  <si>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</si>
  <si>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</si>
  <si>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</si>
  <si>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</si>
  <si>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</si>
  <si>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</si>
  <si>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</si>
  <si>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</si>
  <si>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</si>
  <si>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</si>
  <si>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</si>
  <si>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</si>
  <si>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</si>
  <si>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</si>
  <si>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</si>
  <si>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</si>
  <si>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</si>
  <si>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</si>
  <si>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</si>
  <si>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</si>
  <si>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</si>
  <si>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</si>
  <si>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</si>
  <si>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</si>
  <si>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</si>
  <si>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</si>
  <si>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</si>
  <si>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</si>
  <si>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</si>
  <si>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</si>
  <si>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</si>
  <si>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</si>
  <si>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</si>
  <si>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</si>
  <si>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</si>
  <si>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</si>
  <si>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</si>
  <si>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</si>
  <si>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</si>
  <si>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</si>
  <si>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</si>
  <si>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</si>
  <si>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</si>
  <si>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</si>
  <si>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</si>
  <si>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</si>
  <si>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</si>
  <si>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</si>
  <si>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</si>
  <si>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</si>
  <si>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</si>
  <si>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</si>
  <si>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</si>
  <si>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</si>
  <si>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</si>
  <si>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</si>
  <si>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</si>
  <si>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</si>
  <si>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</si>
  <si>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</si>
  <si>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</si>
  <si>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</si>
  <si>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</si>
  <si>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</si>
  <si>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</si>
  <si>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</si>
  <si>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</si>
  <si>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</si>
  <si>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</si>
  <si>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</si>
  <si>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</si>
  <si>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</si>
  <si>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</si>
  <si>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</si>
  <si>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</si>
  <si>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</si>
  <si>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</si>
  <si>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</si>
  <si>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</si>
  <si>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</si>
  <si>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</si>
  <si>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</si>
  <si>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</si>
  <si>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</si>
  <si>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</si>
  <si>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</si>
  <si>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</si>
  <si>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</si>
  <si>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</si>
  <si>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</si>
  <si>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</si>
  <si>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</si>
  <si>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</si>
  <si>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</si>
  <si>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</si>
  <si>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</si>
  <si>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</si>
  <si>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</si>
  <si>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</si>
  <si>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</si>
  <si>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</si>
  <si>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</si>
  <si>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</si>
  <si>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</si>
  <si>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</si>
  <si>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</si>
  <si>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</si>
  <si>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</si>
  <si>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</si>
  <si>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</si>
  <si>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</si>
  <si>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</si>
  <si>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</si>
  <si>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</si>
  <si>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</si>
  <si>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</si>
  <si>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</si>
  <si>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</si>
  <si>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</si>
  <si>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</si>
  <si>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</si>
  <si>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</si>
  <si>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</si>
  <si>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</si>
  <si>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</si>
  <si>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</si>
  <si>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</si>
  <si>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</si>
  <si>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</si>
  <si>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</si>
  <si>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</si>
  <si>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</si>
  <si>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</si>
  <si>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</si>
  <si>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</si>
  <si>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</si>
  <si>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</si>
  <si>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</si>
  <si>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</si>
  <si>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</si>
  <si>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</si>
  <si>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</si>
  <si>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</si>
  <si>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</si>
  <si>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</si>
  <si>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</si>
  <si>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</si>
  <si>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</si>
  <si>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</si>
  <si>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</si>
  <si>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</si>
  <si>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</si>
  <si>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</si>
  <si>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</si>
  <si>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</si>
  <si>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</si>
  <si>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</si>
  <si>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</si>
  <si>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</si>
  <si>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</si>
  <si>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</si>
  <si>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</si>
  <si>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</si>
  <si>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</si>
  <si>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</si>
  <si>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</si>
  <si>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</si>
  <si>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</si>
  <si>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</si>
  <si>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</si>
  <si>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</si>
  <si>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</si>
  <si>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</si>
  <si>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</si>
  <si>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</si>
  <si>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</si>
  <si>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</si>
  <si>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</si>
  <si>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</si>
  <si>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</si>
  <si>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</si>
  <si>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</si>
  <si>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</si>
  <si>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</si>
  <si>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</si>
  <si>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</si>
  <si>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</si>
  <si>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</si>
  <si>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</si>
  <si>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</si>
  <si>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</si>
  <si>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</si>
  <si>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</si>
  <si>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</si>
  <si>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</si>
  <si>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</si>
  <si>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</si>
  <si>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</si>
  <si>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</si>
  <si>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</si>
  <si>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</si>
  <si>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</si>
  <si>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</si>
  <si>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</si>
  <si>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</si>
  <si>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</si>
  <si>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</si>
  <si>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</si>
  <si>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</si>
  <si>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</si>
  <si>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</si>
  <si>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</si>
  <si>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</si>
  <si>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</si>
  <si>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</si>
  <si>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</si>
  <si>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</si>
  <si>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</si>
  <si>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</si>
  <si>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</si>
  <si>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</si>
  <si>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</si>
  <si>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</si>
  <si>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</si>
  <si>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</si>
  <si>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</si>
  <si>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</si>
  <si>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</si>
  <si>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</si>
  <si>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</si>
  <si>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</si>
  <si>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</si>
  <si>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</si>
  <si>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</si>
  <si>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</si>
  <si>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</si>
  <si>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</si>
  <si>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</si>
  <si>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</si>
  <si>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</si>
  <si>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</si>
  <si>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</si>
  <si>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</si>
  <si>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</si>
  <si>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</si>
  <si>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</si>
  <si>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</si>
  <si>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</si>
  <si>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</si>
  <si>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</si>
  <si>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</si>
  <si>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</si>
  <si>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</si>
  <si>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</si>
  <si>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</si>
  <si>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</si>
  <si>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</si>
  <si>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</si>
  <si>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</si>
  <si>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</si>
  <si>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</si>
  <si>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</si>
  <si>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</si>
  <si>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</si>
  <si>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</si>
  <si>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</si>
  <si>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</si>
  <si>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</si>
  <si>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</si>
  <si>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</si>
  <si>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</si>
  <si>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</si>
  <si>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</si>
  <si>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</si>
  <si>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</si>
  <si>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</si>
  <si>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</si>
  <si>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</si>
  <si>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</si>
  <si>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</si>
  <si>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</si>
  <si>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</si>
  <si>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</si>
  <si>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</si>
  <si>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</si>
  <si>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</si>
  <si>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</si>
  <si>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</si>
  <si>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</si>
  <si>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</si>
  <si>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</si>
  <si>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</si>
  <si>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</si>
  <si>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</si>
  <si>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</si>
  <si>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</si>
  <si>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</si>
  <si>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</si>
  <si>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</si>
  <si>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</si>
  <si>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</si>
  <si>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</si>
  <si>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</si>
  <si>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</si>
  <si>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</si>
  <si>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</si>
  <si>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</si>
  <si>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</si>
  <si>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</si>
  <si>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</si>
  <si>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</si>
  <si>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</si>
  <si>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</si>
  <si>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</si>
  <si>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</si>
  <si>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</si>
  <si>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</si>
  <si>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</si>
  <si>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</si>
  <si>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</si>
  <si>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</si>
  <si>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</si>
  <si>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</si>
  <si>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</si>
  <si>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</si>
  <si>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</si>
  <si>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</si>
  <si>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</si>
  <si>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</si>
  <si>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</si>
  <si>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</si>
  <si>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</si>
  <si>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</si>
  <si>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</si>
  <si>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</si>
  <si>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</si>
  <si>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</si>
  <si>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</si>
  <si>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</si>
  <si>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</si>
  <si>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</si>
  <si>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</si>
  <si>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</si>
  <si>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</si>
  <si>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</si>
  <si>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</si>
  <si>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</si>
  <si>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</si>
  <si>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</si>
  <si>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</si>
  <si>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</si>
  <si>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</si>
  <si>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</si>
  <si>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</si>
  <si>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</si>
  <si>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</si>
  <si>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</si>
  <si>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</si>
  <si>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</si>
  <si>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</si>
  <si>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</si>
  <si>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</si>
  <si>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</si>
  <si>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</si>
  <si>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</si>
  <si>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</si>
  <si>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</si>
  <si>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</si>
  <si>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</si>
  <si>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</si>
  <si>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</si>
  <si>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</si>
  <si>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</si>
  <si>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</si>
  <si>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</si>
  <si>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</si>
  <si>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</si>
  <si>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</si>
  <si>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</si>
  <si>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</si>
  <si>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</si>
  <si>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</si>
  <si>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</si>
  <si>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</si>
  <si>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</si>
  <si>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</si>
  <si>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</si>
  <si>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</si>
  <si>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</si>
  <si>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</si>
  <si>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</si>
  <si>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</si>
  <si>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</si>
  <si>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</si>
  <si>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</si>
  <si>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</si>
  <si>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</si>
  <si>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</si>
  <si>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</si>
  <si>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</si>
  <si>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</si>
  <si>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</si>
  <si>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</si>
  <si>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</si>
  <si>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</si>
  <si>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</si>
  <si>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</si>
  <si>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</si>
  <si>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</si>
  <si>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</si>
  <si>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</si>
  <si>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</si>
  <si>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</si>
  <si>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</si>
  <si>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</si>
  <si>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</si>
  <si>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</si>
  <si>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</si>
  <si>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</si>
  <si>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</si>
  <si>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</si>
  <si>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</si>
  <si>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</si>
  <si>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</si>
  <si>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</si>
  <si>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</si>
  <si>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</si>
  <si>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</si>
  <si>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</si>
  <si>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</si>
  <si>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</si>
  <si>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</si>
  <si>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</si>
  <si>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</si>
  <si>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</si>
  <si>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</si>
  <si>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</si>
  <si>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</si>
  <si>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</si>
  <si>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</si>
  <si>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</si>
  <si>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</si>
  <si>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</si>
  <si>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</si>
  <si>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</si>
  <si>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</si>
  <si>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</si>
  <si>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</si>
  <si>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</si>
  <si>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</si>
  <si>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</si>
  <si>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</si>
  <si>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</si>
  <si>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</si>
  <si>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</si>
  <si>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</si>
  <si>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</si>
  <si>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</si>
  <si>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</si>
  <si>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</si>
  <si>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</si>
  <si>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</si>
  <si>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</si>
  <si>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</si>
  <si>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</si>
  <si>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</si>
  <si>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</si>
  <si>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</si>
  <si>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</si>
  <si>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</si>
  <si>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</si>
  <si>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</si>
  <si>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</si>
  <si>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</si>
  <si>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</si>
  <si>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</si>
  <si>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</si>
  <si>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</si>
  <si>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</si>
  <si>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</si>
  <si>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</si>
  <si>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</si>
  <si>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</si>
  <si>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</si>
  <si>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</si>
  <si>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</si>
  <si>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</si>
  <si>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</si>
  <si>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</si>
  <si>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</si>
  <si>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</si>
  <si>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</si>
  <si>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</si>
  <si>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</si>
  <si>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</si>
  <si>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</si>
  <si>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</si>
  <si>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</si>
  <si>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</si>
  <si>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</si>
  <si>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</si>
  <si>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</si>
  <si>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</si>
  <si>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</si>
  <si>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</si>
  <si>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</si>
  <si>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</si>
  <si>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</si>
  <si>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</si>
  <si>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</si>
  <si>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</si>
  <si>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</si>
  <si>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</si>
  <si>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</si>
  <si>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</si>
  <si>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</si>
  <si>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</si>
  <si>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</si>
  <si>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</si>
  <si>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</si>
  <si>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</si>
  <si>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</si>
  <si>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</si>
  <si>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</si>
  <si>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</si>
  <si>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</si>
  <si>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</si>
  <si>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</si>
  <si>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</si>
  <si>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</si>
  <si>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</si>
  <si>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</si>
  <si>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</si>
  <si>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</si>
  <si>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</si>
  <si>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</si>
  <si>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</si>
  <si>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</si>
  <si>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</si>
  <si>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</si>
  <si>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</si>
  <si>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</si>
  <si>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</si>
  <si>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</si>
  <si>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</si>
  <si>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</si>
  <si>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</si>
  <si>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</si>
  <si>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</si>
  <si>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</si>
  <si>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</si>
  <si>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</si>
  <si>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</si>
  <si>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</si>
  <si>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</si>
  <si>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</si>
  <si>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</si>
  <si>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</si>
  <si>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</si>
  <si>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</si>
  <si>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</si>
  <si>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</si>
  <si>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</si>
  <si>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</si>
  <si>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</si>
  <si>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</si>
  <si>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</si>
  <si>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</si>
  <si>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</si>
  <si>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</si>
  <si>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</si>
  <si>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</si>
  <si>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</si>
  <si>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</si>
  <si>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</si>
  <si>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</si>
  <si>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</si>
  <si>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</si>
  <si>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</si>
  <si>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</si>
  <si>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</si>
  <si>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</si>
  <si>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</si>
  <si>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</si>
  <si>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</si>
  <si>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</si>
  <si>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</si>
  <si>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</si>
  <si>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</si>
  <si>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</si>
  <si>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</si>
  <si>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</si>
  <si>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</si>
  <si>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</si>
  <si>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</si>
  <si>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</si>
  <si>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</si>
  <si>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</si>
  <si>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</si>
  <si>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</si>
  <si>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</si>
  <si>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</si>
  <si>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</si>
  <si>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</si>
  <si>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</si>
  <si>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</si>
  <si>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</si>
  <si>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</si>
  <si>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</si>
  <si>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</si>
  <si>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</si>
  <si>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</si>
  <si>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</si>
  <si>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</si>
  <si>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</si>
  <si>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</si>
  <si>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</si>
  <si>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</si>
  <si>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</si>
  <si>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</si>
  <si>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</si>
  <si>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</si>
  <si>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</si>
  <si>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</si>
  <si>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</si>
  <si>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</si>
  <si>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</si>
  <si>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</si>
  <si>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</si>
  <si>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</si>
  <si>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</si>
  <si>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</si>
  <si>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</si>
  <si>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</si>
  <si>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</si>
  <si>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</si>
  <si>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</si>
  <si>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</si>
  <si>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</si>
  <si>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</si>
  <si>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</si>
  <si>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</si>
  <si>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</si>
  <si>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</si>
  <si>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</si>
  <si>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</si>
  <si>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</si>
  <si>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</si>
  <si>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</si>
  <si>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</si>
  <si>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</si>
  <si>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</si>
  <si>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</si>
  <si>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</si>
  <si>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</si>
  <si>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</si>
  <si>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</si>
  <si>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</si>
  <si>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</si>
  <si>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</si>
  <si>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</si>
  <si>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</si>
  <si>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</si>
  <si>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</si>
  <si>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</si>
  <si>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</si>
  <si>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</si>
  <si>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</si>
  <si>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</si>
  <si>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</si>
  <si>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</si>
  <si>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</si>
  <si>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</si>
  <si>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</si>
  <si>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</si>
  <si>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</si>
  <si>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</si>
  <si>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</si>
  <si>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</si>
  <si>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</si>
  <si>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</si>
  <si>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</si>
  <si>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</si>
  <si>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</si>
  <si>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</si>
  <si>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</si>
  <si>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</si>
  <si>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</si>
  <si>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</si>
  <si>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</si>
  <si>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</si>
  <si>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</si>
  <si>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</si>
  <si>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</si>
  <si>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</si>
  <si>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</si>
  <si>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</si>
  <si>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</si>
  <si>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</si>
  <si>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</si>
  <si>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</si>
  <si>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</si>
  <si>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</si>
  <si>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</si>
  <si>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</si>
  <si>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</si>
  <si>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</si>
  <si>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</si>
  <si>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</si>
  <si>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</si>
  <si>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</si>
  <si>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</si>
  <si>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</si>
  <si>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</si>
  <si>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</si>
  <si>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</si>
  <si>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</si>
  <si>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</si>
  <si>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</si>
  <si>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</si>
  <si>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</si>
  <si>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</si>
  <si>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</si>
  <si>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</si>
  <si>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</si>
  <si>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</si>
  <si>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</si>
  <si>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</si>
  <si>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</si>
  <si>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</si>
  <si>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</si>
  <si>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</si>
  <si>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</si>
  <si>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</si>
  <si>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</si>
  <si>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</si>
  <si>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</si>
  <si>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</si>
  <si>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</si>
  <si>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</si>
  <si>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</si>
  <si>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</si>
  <si>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</si>
  <si>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</si>
  <si>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</si>
  <si>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</si>
  <si>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</si>
  <si>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</si>
  <si>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</si>
  <si>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</si>
  <si>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</si>
  <si>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</si>
  <si>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</si>
  <si>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</si>
  <si>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</si>
  <si>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</si>
  <si>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</si>
  <si>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</si>
  <si>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</si>
  <si>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</si>
  <si>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</si>
  <si>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</si>
  <si>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</si>
  <si>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</si>
  <si>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</si>
  <si>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</si>
  <si>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</si>
  <si>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</si>
  <si>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</si>
  <si>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</si>
  <si>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</si>
  <si>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</si>
  <si>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</si>
  <si>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</si>
  <si>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</si>
  <si>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</si>
  <si>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</si>
  <si>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</si>
  <si>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</si>
  <si>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</si>
  <si>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</si>
  <si>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</si>
  <si>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</si>
  <si>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</si>
  <si>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</si>
  <si>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</si>
  <si>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</si>
  <si>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</si>
  <si>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</si>
  <si>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</si>
  <si>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</si>
  <si>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</si>
  <si>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</si>
  <si>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</si>
  <si>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</si>
  <si>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</si>
  <si>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</si>
  <si>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</si>
  <si>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</si>
  <si>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</si>
  <si>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</si>
  <si>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</si>
  <si>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</si>
  <si>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</si>
  <si>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</si>
  <si>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</si>
  <si>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</si>
  <si>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</si>
  <si>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</si>
  <si>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</si>
  <si>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</si>
  <si>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</si>
  <si>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</si>
  <si>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</si>
  <si>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</si>
  <si>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</si>
  <si>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</si>
  <si>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</si>
  <si>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</si>
  <si>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</si>
  <si>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</si>
  <si>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</si>
  <si>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</si>
  <si>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</si>
  <si>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</si>
  <si>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</si>
  <si>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</si>
  <si>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</si>
  <si>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</si>
  <si>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</si>
  <si>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</si>
  <si>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</si>
  <si>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</si>
  <si>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</si>
  <si>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</si>
  <si>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</si>
  <si>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</si>
  <si>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</si>
  <si>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</si>
  <si>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</si>
  <si>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</si>
  <si>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</si>
  <si>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</si>
  <si>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</si>
  <si>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</si>
  <si>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</si>
  <si>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</si>
  <si>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</si>
  <si>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</si>
  <si>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</si>
  <si>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</si>
  <si>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</si>
  <si>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</si>
  <si>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</si>
  <si>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</si>
  <si>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</si>
  <si>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</si>
  <si>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</si>
  <si>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</si>
  <si>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</si>
  <si>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</si>
  <si>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</si>
  <si>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</si>
  <si>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</si>
  <si>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</si>
  <si>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</si>
  <si>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</si>
  <si>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</si>
  <si>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</si>
  <si>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</si>
  <si>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</si>
  <si>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</si>
  <si>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</si>
  <si>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</si>
  <si>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</si>
  <si>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</si>
  <si>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</si>
  <si>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</si>
  <si>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</si>
  <si>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</si>
  <si>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</si>
  <si>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</si>
  <si>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</si>
  <si>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</si>
  <si>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</si>
  <si>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</si>
  <si>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</si>
  <si>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</si>
  <si>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</si>
  <si>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</si>
  <si>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</si>
  <si>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</si>
  <si>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</si>
  <si>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</si>
  <si>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</si>
  <si>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</si>
  <si>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</si>
  <si>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</si>
  <si>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</si>
  <si>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</si>
  <si>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</si>
  <si>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</si>
  <si>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</si>
  <si>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</si>
  <si>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</si>
  <si>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</si>
  <si>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</si>
  <si>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</si>
  <si>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</si>
  <si>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</si>
  <si>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</si>
  <si>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</si>
  <si>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</si>
  <si>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</si>
  <si>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</si>
  <si>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</si>
  <si>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</si>
  <si>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</si>
  <si>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</si>
  <si>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</si>
  <si>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</si>
  <si>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</si>
  <si>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</si>
  <si>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</si>
  <si>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</si>
  <si>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</si>
  <si>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</si>
  <si>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</si>
  <si>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</si>
  <si>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</si>
  <si>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</si>
  <si>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</si>
  <si>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</si>
  <si>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</si>
  <si>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</si>
  <si>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</si>
  <si>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</si>
  <si>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</si>
  <si>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</si>
  <si>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</si>
  <si>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</si>
  <si>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</si>
  <si>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</si>
  <si>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</si>
  <si>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</si>
  <si>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</si>
  <si>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</si>
  <si>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</si>
  <si>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</si>
  <si>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</si>
  <si>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</si>
  <si>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</si>
  <si>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</si>
  <si>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</si>
  <si>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</si>
  <si>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</si>
  <si>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</si>
  <si>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</si>
  <si>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</si>
  <si>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</si>
  <si>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</si>
  <si>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</si>
  <si>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</si>
  <si>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</si>
  <si>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</si>
  <si>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</si>
  <si>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</si>
  <si>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</si>
  <si>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</si>
  <si>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</si>
  <si>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</si>
  <si>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</si>
  <si>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</si>
  <si>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</si>
  <si>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</si>
  <si>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</si>
  <si>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</si>
  <si>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</si>
  <si>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</si>
  <si>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</si>
  <si>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</si>
  <si>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</si>
  <si>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</si>
  <si>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</si>
  <si>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</si>
  <si>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</si>
  <si>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</si>
  <si>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</si>
  <si>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</si>
  <si>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</si>
  <si>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</si>
  <si>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</si>
  <si>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</si>
  <si>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</si>
  <si>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</si>
  <si>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</si>
  <si>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</si>
  <si>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</si>
  <si>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</si>
  <si>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</si>
  <si>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</si>
  <si>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</si>
  <si>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</si>
  <si>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</si>
  <si>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</si>
  <si>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</si>
  <si>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</si>
  <si>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</si>
  <si>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</si>
  <si>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</si>
  <si>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</si>
  <si>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</si>
  <si>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</si>
  <si>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</si>
  <si>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</si>
  <si>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</si>
  <si>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</si>
  <si>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</si>
  <si>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</si>
  <si>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</si>
  <si>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</si>
  <si>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</si>
  <si>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</si>
  <si>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</si>
  <si>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</si>
  <si>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</si>
  <si>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</si>
  <si>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</si>
  <si>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</si>
  <si>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</si>
  <si>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</si>
  <si>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</si>
  <si>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</si>
  <si>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</si>
  <si>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</si>
  <si>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</si>
  <si>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</si>
  <si>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</si>
  <si>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</si>
  <si>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</si>
  <si>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</si>
  <si>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</si>
  <si>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</si>
  <si>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</si>
  <si>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</si>
  <si>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</si>
  <si>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</si>
  <si>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</si>
  <si>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</si>
  <si>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</si>
  <si>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</si>
  <si>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</si>
  <si>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</si>
  <si>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</si>
  <si>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</si>
  <si>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</si>
  <si>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</si>
  <si>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</si>
  <si>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</si>
  <si>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</si>
  <si>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</si>
  <si>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</si>
  <si>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</si>
  <si>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</si>
  <si>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</si>
  <si>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</si>
  <si>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</si>
  <si>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</si>
  <si>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</si>
  <si>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</si>
  <si>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</si>
  <si>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</si>
  <si>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</si>
  <si>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</si>
  <si>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</si>
  <si>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</si>
  <si>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</si>
  <si>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</si>
  <si>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</si>
  <si>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</si>
  <si>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</si>
  <si>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</si>
  <si>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</si>
  <si>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</si>
  <si>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</si>
  <si>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</si>
  <si>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</si>
  <si>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</si>
  <si>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</si>
  <si>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</si>
  <si>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</si>
  <si>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</si>
  <si>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</si>
  <si>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</si>
  <si>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</si>
  <si>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</si>
  <si>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</si>
  <si>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</si>
  <si>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</si>
  <si>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</si>
  <si>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</si>
  <si>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</si>
  <si>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</si>
  <si>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</si>
  <si>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</si>
  <si>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</si>
  <si>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</si>
  <si>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</si>
  <si>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</si>
  <si>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</si>
  <si>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</si>
  <si>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</si>
  <si>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</si>
  <si>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</si>
  <si>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</si>
  <si>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</si>
  <si>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</si>
  <si>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</si>
  <si>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</si>
  <si>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</si>
  <si>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</si>
  <si>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</si>
  <si>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</si>
  <si>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</si>
  <si>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</si>
  <si>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</si>
  <si>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</si>
  <si>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</si>
  <si>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</si>
  <si>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</si>
  <si>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</si>
  <si>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</si>
  <si>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</si>
  <si>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</si>
  <si>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</si>
  <si>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</si>
  <si>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</si>
  <si>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</si>
  <si>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</si>
  <si>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</si>
  <si>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</si>
  <si>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</si>
  <si>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</si>
  <si>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</si>
  <si>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</si>
  <si>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</si>
  <si>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</si>
  <si>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</si>
  <si>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</si>
  <si>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</si>
  <si>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</si>
  <si>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</si>
  <si>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</si>
  <si>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</si>
  <si>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</si>
  <si>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</si>
  <si>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</si>
  <si>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</si>
  <si>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</si>
  <si>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</si>
  <si>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</si>
  <si>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</si>
  <si>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</si>
  <si>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</si>
  <si>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</si>
  <si>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</si>
  <si>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</si>
  <si>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</si>
  <si>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</si>
  <si>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</si>
  <si>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</si>
  <si>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</si>
  <si>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</si>
  <si>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</si>
  <si>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</si>
  <si>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</si>
  <si>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</si>
  <si>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</si>
  <si>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</si>
  <si>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</si>
  <si>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</si>
  <si>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</si>
  <si>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</si>
  <si>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</si>
  <si>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</si>
  <si>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</si>
  <si>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</si>
  <si>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</si>
  <si>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</si>
  <si>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</si>
  <si>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</si>
  <si>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</si>
  <si>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</si>
  <si>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</si>
  <si>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</si>
  <si>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</si>
  <si>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</si>
  <si>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</si>
  <si>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</si>
  <si>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</si>
  <si>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</si>
  <si>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</si>
  <si>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</si>
  <si>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</si>
  <si>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</si>
  <si>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</si>
  <si>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</si>
  <si>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</si>
  <si>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</si>
  <si>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</si>
  <si>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</si>
  <si>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</si>
  <si>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</si>
  <si>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</si>
  <si>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</si>
  <si>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</si>
  <si>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</si>
  <si>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</si>
  <si>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</si>
  <si>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</si>
  <si>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</si>
  <si>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</si>
  <si>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</si>
  <si>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</si>
  <si>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</si>
  <si>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</si>
  <si>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</si>
  <si>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</si>
  <si>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</si>
  <si>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</si>
  <si>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</si>
  <si>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</si>
  <si>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</si>
  <si>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</si>
  <si>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</si>
  <si>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</si>
  <si>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</si>
  <si>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</si>
  <si>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</si>
  <si>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</si>
  <si>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</si>
  <si>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</si>
  <si>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</si>
  <si>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</si>
  <si>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</si>
  <si>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</si>
  <si>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</si>
  <si>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</si>
  <si>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</si>
  <si>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</si>
  <si>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</si>
  <si>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</si>
  <si>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</si>
  <si>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</si>
  <si>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</si>
  <si>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</si>
  <si>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</si>
  <si>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</si>
  <si>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</si>
  <si>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</si>
  <si>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</si>
  <si>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</si>
  <si>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</si>
  <si>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</si>
  <si>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</si>
  <si>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</si>
  <si>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</si>
  <si>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</si>
  <si>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</si>
  <si>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</si>
  <si>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</si>
  <si>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</si>
  <si>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</si>
  <si>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</si>
  <si>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</si>
  <si>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</si>
  <si>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</si>
  <si>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</si>
  <si>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</si>
  <si>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</si>
  <si>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</si>
  <si>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</si>
  <si>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</si>
  <si>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</si>
  <si>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</si>
  <si>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</si>
  <si>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</si>
  <si>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</si>
  <si>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</si>
  <si>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</si>
  <si>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</si>
  <si>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</si>
  <si>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</si>
  <si>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</si>
  <si>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</si>
  <si>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</si>
  <si>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</si>
  <si>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</si>
  <si>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</si>
  <si>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</si>
  <si>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</si>
  <si>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</si>
  <si>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</si>
  <si>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</si>
  <si>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</si>
  <si>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</si>
  <si>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</si>
  <si>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</si>
  <si>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</si>
  <si>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</si>
  <si>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</si>
  <si>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</si>
  <si>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</si>
  <si>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</si>
  <si>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</si>
  <si>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</si>
  <si>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</si>
  <si>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</si>
  <si>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</si>
  <si>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</si>
  <si>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</si>
  <si>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</si>
  <si>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</si>
  <si>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</si>
  <si>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</si>
  <si>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</si>
  <si>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</si>
  <si>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</si>
  <si>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</si>
  <si>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</si>
  <si>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</si>
  <si>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</si>
  <si>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</si>
  <si>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</si>
  <si>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</si>
  <si>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</si>
  <si>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</si>
  <si>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</si>
  <si>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</si>
  <si>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</si>
  <si>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</si>
  <si>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</si>
  <si>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</si>
  <si>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</si>
  <si>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</si>
  <si>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</si>
  <si>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</si>
  <si>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</si>
  <si>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</si>
  <si>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</si>
  <si>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</si>
  <si>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</si>
  <si>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</si>
  <si>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</si>
  <si>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</si>
  <si>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</si>
  <si>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</si>
  <si>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</si>
  <si>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</si>
  <si>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</si>
  <si>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</si>
  <si>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</si>
  <si>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</si>
  <si>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</si>
  <si>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</si>
  <si>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</si>
  <si>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</si>
  <si>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</si>
  <si>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</si>
  <si>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</si>
  <si>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</si>
  <si>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</si>
  <si>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</si>
  <si>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</si>
  <si>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</si>
  <si>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</si>
  <si>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</si>
  <si>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</si>
  <si>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</si>
  <si>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</si>
  <si>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</si>
  <si>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</si>
  <si>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</si>
  <si>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</si>
  <si>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</si>
  <si>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</si>
  <si>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</si>
  <si>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</si>
  <si>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</si>
  <si>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</si>
  <si>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</si>
  <si>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</si>
  <si>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</si>
  <si>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</si>
  <si>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</si>
  <si>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</si>
  <si>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</si>
  <si>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</si>
  <si>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</si>
  <si>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</si>
  <si>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</si>
  <si>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</si>
  <si>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</si>
  <si>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</si>
  <si>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</si>
  <si>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</si>
  <si>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</si>
  <si>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</si>
  <si>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</si>
  <si>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</si>
  <si>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</si>
  <si>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</si>
  <si>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</si>
  <si>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</si>
  <si>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</si>
  <si>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</si>
  <si>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</si>
  <si>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</si>
  <si>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</si>
  <si>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</si>
  <si>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</si>
  <si>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</si>
  <si>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</si>
  <si>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</si>
  <si>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</si>
  <si>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</si>
  <si>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</si>
  <si>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</si>
  <si>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</si>
  <si>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</si>
  <si>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</si>
  <si>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</si>
  <si>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</si>
  <si>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</si>
  <si>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</si>
  <si>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</si>
  <si>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</si>
  <si>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</si>
  <si>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</si>
  <si>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</si>
  <si>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</si>
  <si>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</si>
  <si>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</si>
  <si>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</si>
  <si>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</si>
  <si>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</si>
  <si>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</si>
  <si>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</si>
  <si>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</si>
  <si>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</si>
  <si>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</si>
  <si>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</si>
  <si>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</si>
  <si>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</si>
  <si>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</si>
  <si>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</si>
  <si>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</si>
  <si>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</si>
  <si>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</si>
  <si>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</si>
  <si>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</si>
  <si>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</si>
  <si>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</si>
  <si>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</si>
  <si>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</si>
  <si>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</si>
  <si>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</si>
  <si>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</si>
  <si>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</si>
  <si>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</si>
  <si>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</si>
  <si>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</si>
  <si>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</si>
  <si>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</si>
  <si>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</si>
  <si>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</si>
  <si>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</si>
  <si>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</si>
  <si>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</si>
  <si>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</si>
  <si>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</si>
  <si>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</si>
  <si>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</si>
  <si>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</si>
  <si>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</si>
  <si>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</si>
  <si>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</si>
  <si>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</si>
  <si>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</si>
  <si>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</si>
  <si>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</si>
  <si>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</si>
  <si>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</si>
  <si>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</si>
  <si>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</si>
  <si>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</si>
  <si>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</si>
  <si>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</si>
  <si>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</si>
  <si>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</si>
  <si>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</si>
  <si>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</si>
  <si>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</si>
  <si>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</si>
  <si>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</si>
  <si>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</si>
  <si>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</si>
  <si>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</si>
  <si>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</si>
  <si>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</si>
  <si>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</si>
  <si>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</si>
  <si>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</si>
  <si>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</si>
  <si>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</si>
  <si>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</si>
  <si>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</si>
  <si>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</si>
  <si>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</si>
  <si>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</si>
  <si>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</si>
  <si>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</si>
  <si>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</si>
  <si>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</si>
  <si>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</si>
  <si>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</si>
  <si>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</si>
  <si>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</si>
  <si>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</si>
  <si>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</si>
  <si>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</si>
  <si>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</si>
  <si>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</si>
  <si>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</si>
  <si>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</si>
  <si>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</si>
  <si>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</si>
  <si>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</si>
  <si>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</si>
  <si>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</si>
  <si>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</si>
  <si>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</si>
  <si>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</si>
  <si>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</si>
  <si>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</si>
  <si>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</si>
  <si>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</si>
  <si>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</si>
  <si>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</si>
  <si>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</si>
  <si>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</si>
  <si>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</si>
  <si>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</si>
  <si>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</si>
  <si>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</si>
  <si>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</si>
  <si>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</si>
  <si>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</si>
  <si>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</si>
  <si>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</si>
  <si>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</si>
  <si>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</si>
  <si>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</si>
  <si>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</si>
  <si>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</si>
  <si>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</si>
  <si>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</si>
  <si>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</si>
  <si>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</si>
  <si>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</si>
  <si>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</si>
  <si>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</si>
  <si>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</si>
  <si>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</si>
  <si>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</si>
  <si>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</si>
  <si>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</si>
  <si>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</si>
  <si>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</si>
  <si>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</si>
  <si>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</si>
  <si>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</si>
  <si>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</si>
  <si>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</si>
  <si>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</si>
  <si>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</si>
  <si>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</si>
  <si>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</si>
  <si>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</si>
  <si>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</si>
  <si>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</si>
  <si>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</si>
  <si>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</si>
  <si>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</si>
  <si>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</si>
  <si>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</si>
  <si>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</si>
  <si>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</si>
  <si>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</si>
  <si>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</si>
  <si>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</si>
  <si>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</si>
  <si>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</si>
  <si>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</si>
  <si>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</si>
  <si>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</si>
  <si>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</si>
  <si>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</si>
  <si>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</si>
  <si>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</si>
  <si>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</si>
  <si>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</si>
  <si>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</si>
  <si>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</si>
  <si>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</si>
  <si>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</si>
  <si>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</si>
  <si>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</si>
  <si>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</si>
  <si>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</si>
  <si>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</si>
  <si>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</si>
  <si>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</si>
  <si>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</si>
  <si>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</si>
  <si>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</si>
  <si>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</si>
  <si>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</si>
  <si>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</si>
  <si>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</si>
  <si>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</si>
  <si>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</si>
  <si>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</si>
  <si>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</si>
  <si>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</si>
  <si>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</si>
  <si>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</si>
  <si>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</si>
  <si>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</si>
  <si>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</si>
  <si>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</si>
  <si>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</si>
  <si>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</si>
  <si>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</si>
  <si>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</si>
  <si>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</si>
  <si>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</si>
  <si>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</si>
  <si>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</si>
  <si>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</si>
  <si>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</si>
  <si>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</si>
  <si>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</si>
  <si>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</si>
  <si>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</si>
  <si>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</si>
  <si>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</si>
  <si>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</si>
  <si>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</si>
  <si>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</si>
  <si>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</si>
  <si>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</si>
  <si>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</si>
  <si>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</si>
  <si>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</si>
  <si>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</si>
  <si>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</si>
  <si>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</si>
  <si>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</si>
  <si>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</si>
  <si>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</si>
  <si>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</si>
  <si>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</si>
  <si>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</si>
  <si>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</si>
  <si>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</si>
  <si>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</si>
  <si>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</si>
  <si>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</si>
  <si>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</si>
  <si>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</si>
  <si>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</si>
  <si>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</si>
  <si>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</si>
  <si>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</si>
  <si>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</si>
  <si>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</si>
  <si>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</si>
  <si>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</si>
  <si>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</si>
  <si>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</si>
  <si>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</si>
  <si>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</si>
  <si>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</si>
  <si>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</si>
  <si>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</si>
  <si>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</si>
  <si>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</si>
  <si>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</si>
  <si>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</si>
  <si>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</si>
  <si>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</si>
  <si>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</si>
  <si>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</si>
  <si>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</si>
  <si>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</si>
  <si>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</si>
  <si>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</si>
  <si>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</si>
  <si>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</si>
  <si>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</si>
  <si>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</si>
  <si>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</si>
  <si>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</si>
  <si>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</si>
  <si>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</si>
  <si>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</si>
  <si>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</si>
  <si>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</si>
  <si>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</si>
  <si>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</si>
  <si>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</si>
  <si>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</si>
  <si>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</si>
  <si>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</si>
  <si>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</si>
  <si>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</si>
  <si>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</si>
  <si>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</si>
  <si>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</si>
  <si>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</si>
  <si>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</si>
  <si>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</si>
  <si>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</si>
  <si>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</si>
  <si>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</si>
  <si>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</si>
  <si>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</si>
  <si>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</si>
  <si>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</si>
  <si>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</si>
  <si>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</si>
  <si>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</si>
  <si>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</si>
  <si>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</si>
  <si>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</si>
  <si>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</si>
  <si>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</si>
  <si>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</si>
  <si>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</si>
  <si>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</si>
  <si>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</si>
  <si>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</si>
  <si>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</si>
  <si>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</si>
  <si>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</si>
  <si>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</si>
  <si>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</si>
  <si>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</si>
  <si>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</si>
  <si>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</si>
  <si>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</si>
  <si>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</si>
  <si>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</si>
  <si>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</si>
  <si>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</si>
  <si>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</si>
  <si>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</si>
  <si>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</si>
  <si>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</si>
  <si>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</si>
  <si>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</si>
  <si>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</si>
  <si>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</si>
  <si>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</si>
  <si>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</si>
  <si>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</si>
  <si>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</si>
  <si>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</si>
  <si>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</si>
  <si>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</si>
  <si>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</si>
  <si>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</si>
  <si>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</si>
  <si>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</si>
  <si>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</si>
  <si>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</si>
  <si>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</si>
  <si>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</si>
  <si>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</si>
  <si>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</si>
  <si>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</si>
  <si>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</si>
  <si>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</si>
  <si>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</si>
  <si>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</si>
  <si>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</si>
  <si>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</si>
  <si>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</si>
  <si>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</si>
  <si>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</si>
  <si>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</si>
  <si>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</si>
  <si>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</si>
  <si>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</si>
  <si>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</si>
  <si>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</si>
  <si>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</si>
  <si>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</si>
  <si>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</si>
  <si>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</si>
  <si>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</si>
  <si>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</si>
  <si>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</si>
  <si>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</si>
  <si>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</si>
  <si>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</si>
  <si>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</si>
  <si>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</si>
  <si>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</si>
  <si>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</si>
  <si>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</si>
  <si>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</si>
  <si>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</si>
  <si>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</si>
  <si>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</si>
  <si>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</si>
  <si>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</si>
  <si>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</si>
  <si>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</si>
  <si>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</si>
  <si>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</si>
  <si>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</si>
  <si>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</si>
  <si>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</si>
  <si>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</si>
  <si>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</si>
  <si>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</si>
  <si>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</si>
  <si>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</si>
  <si>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</si>
  <si>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</si>
  <si>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</si>
  <si>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</si>
  <si>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</si>
  <si>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</si>
  <si>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</si>
  <si>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</si>
  <si>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</si>
  <si>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</si>
  <si>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</si>
  <si>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</si>
  <si>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</si>
  <si>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</si>
  <si>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</si>
  <si>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</si>
  <si>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</si>
  <si>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</si>
  <si>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</si>
  <si>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</si>
  <si>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</si>
  <si>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</si>
  <si>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</si>
  <si>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</si>
  <si>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</si>
  <si>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</si>
  <si>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</si>
  <si>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</si>
  <si>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</si>
  <si>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</si>
  <si>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</si>
  <si>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</si>
  <si>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</si>
  <si>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</si>
  <si>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</si>
  <si>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</si>
  <si>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</si>
  <si>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</si>
  <si>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</si>
  <si>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</si>
  <si>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</si>
  <si>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</si>
  <si>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</si>
  <si>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</si>
  <si>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</si>
  <si>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</si>
  <si>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</si>
  <si>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</si>
  <si>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</si>
  <si>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</si>
  <si>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</si>
  <si>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</si>
  <si>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</si>
  <si>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</si>
  <si>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</si>
  <si>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</si>
  <si>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</si>
  <si>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</si>
  <si>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</si>
  <si>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</si>
  <si>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</si>
  <si>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</si>
  <si>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</si>
  <si>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</si>
  <si>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</si>
  <si>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</si>
  <si>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</si>
  <si>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</si>
  <si>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</si>
  <si>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</si>
  <si>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</si>
  <si>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</si>
  <si>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</si>
  <si>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</si>
  <si>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</si>
  <si>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</si>
  <si>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</si>
  <si>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</si>
  <si>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</si>
  <si>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</si>
  <si>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</si>
  <si>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</si>
  <si>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</si>
  <si>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</si>
  <si>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</si>
  <si>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</si>
  <si>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</si>
  <si>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</si>
  <si>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</si>
  <si>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</si>
  <si>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</si>
  <si>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</si>
  <si>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</si>
  <si>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</si>
  <si>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</si>
  <si>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</si>
  <si>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</si>
  <si>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</si>
  <si>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</si>
  <si>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</si>
  <si>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</si>
  <si>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</si>
  <si>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</si>
  <si>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</si>
  <si>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</si>
  <si>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</si>
  <si>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</si>
  <si>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</si>
  <si>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</si>
  <si>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</si>
  <si>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</si>
  <si>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</si>
  <si>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</si>
  <si>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</si>
  <si>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</si>
  <si>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</si>
  <si>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</si>
  <si>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</si>
  <si>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</si>
  <si>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</si>
  <si>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</si>
  <si>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</si>
  <si>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</si>
  <si>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</si>
  <si>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</si>
  <si>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</si>
  <si>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</si>
  <si>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</si>
  <si>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</si>
  <si>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</si>
  <si>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</si>
  <si>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</si>
  <si>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</si>
  <si>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</si>
  <si>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</si>
  <si>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</si>
  <si>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</si>
  <si>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</si>
  <si>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</si>
  <si>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</si>
  <si>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</si>
  <si>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</si>
  <si>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</si>
  <si>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</si>
  <si>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</si>
  <si>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</si>
  <si>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</si>
  <si>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</si>
  <si>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</si>
  <si>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</si>
  <si>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</si>
  <si>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</si>
  <si>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</si>
  <si>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</si>
  <si>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</si>
  <si>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</si>
  <si>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</si>
  <si>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</si>
  <si>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</si>
  <si>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</si>
  <si>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</si>
  <si>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</si>
  <si>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</si>
  <si>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</si>
  <si>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</si>
  <si>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</si>
  <si>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</si>
  <si>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</si>
  <si>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</si>
  <si>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</si>
  <si>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</si>
  <si>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</si>
  <si>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</si>
  <si>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</si>
  <si>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</si>
  <si>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</si>
  <si>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</si>
  <si>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</si>
  <si>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</si>
  <si>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</si>
  <si>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</si>
  <si>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</si>
  <si>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</si>
  <si>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</si>
  <si>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</si>
  <si>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</si>
  <si>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</si>
  <si>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</si>
  <si>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</si>
  <si>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</si>
  <si>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</si>
  <si>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</si>
  <si>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</si>
  <si>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</si>
  <si>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</si>
  <si>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</si>
  <si>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</si>
  <si>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</si>
  <si>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</si>
  <si>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</si>
  <si>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</si>
  <si>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</si>
  <si>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</si>
  <si>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</si>
  <si>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</si>
  <si>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</si>
  <si>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</si>
  <si>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</si>
  <si>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</si>
  <si>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</si>
  <si>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</si>
  <si>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</si>
  <si>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</si>
  <si>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</si>
  <si>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</si>
  <si>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</si>
  <si>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</si>
  <si>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</si>
  <si>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</si>
  <si>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</si>
  <si>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</si>
  <si>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</si>
  <si>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</si>
  <si>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</si>
  <si>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</si>
  <si>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</si>
  <si>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</si>
  <si>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</si>
  <si>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</si>
  <si>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</si>
  <si>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</si>
  <si>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</si>
  <si>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</si>
  <si>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</si>
  <si>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</si>
  <si>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</si>
  <si>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</si>
  <si>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</si>
  <si>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</si>
  <si>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</si>
  <si>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</si>
  <si>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</si>
  <si>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</si>
  <si>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</si>
  <si>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</si>
  <si>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</si>
  <si>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</si>
  <si>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</si>
  <si>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</si>
  <si>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</si>
  <si>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</si>
  <si>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</si>
  <si>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</si>
  <si>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</si>
  <si>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</si>
  <si>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</si>
  <si>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</si>
  <si>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</si>
  <si>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</si>
  <si>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</si>
  <si>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</si>
  <si>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</si>
  <si>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</si>
  <si>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</si>
  <si>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</si>
  <si>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</si>
  <si>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</si>
  <si>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</si>
  <si>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</si>
  <si>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</si>
  <si>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</si>
  <si>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</si>
  <si>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</si>
  <si>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</si>
  <si>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</si>
  <si>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</si>
  <si>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</si>
  <si>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</si>
  <si>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</si>
  <si>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</si>
  <si>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</si>
  <si>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</si>
  <si>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</si>
  <si>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</si>
  <si>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</si>
  <si>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</si>
  <si>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</si>
  <si>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</si>
  <si>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</si>
  <si>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</si>
  <si>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</si>
  <si>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</si>
  <si>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</si>
  <si>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</si>
  <si>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</si>
  <si>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</si>
  <si>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</si>
  <si>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</si>
  <si>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</si>
  <si>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</si>
  <si>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</si>
  <si>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</si>
  <si>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</si>
  <si>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</si>
  <si>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</si>
  <si>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</si>
  <si>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</si>
  <si>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</si>
  <si>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</si>
  <si>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</si>
  <si>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</si>
  <si>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</si>
  <si>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</si>
  <si>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</si>
  <si>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</si>
  <si>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</si>
  <si>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</si>
  <si>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</si>
  <si>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</si>
  <si>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</si>
  <si>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</si>
  <si>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</si>
  <si>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</si>
  <si>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</si>
  <si>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</si>
  <si>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</si>
  <si>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</si>
  <si>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</si>
  <si>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</si>
  <si>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</si>
  <si>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</si>
  <si>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</si>
  <si>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</si>
  <si>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</si>
  <si>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</si>
  <si>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</si>
  <si>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</si>
  <si>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</si>
  <si>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</si>
  <si>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</si>
  <si>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</si>
  <si>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</si>
  <si>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</si>
  <si>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</si>
  <si>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</si>
  <si>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</si>
  <si>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</si>
  <si>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</si>
  <si>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</si>
  <si>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</si>
  <si>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</si>
  <si>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</si>
  <si>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</si>
  <si>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</si>
  <si>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</si>
  <si>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</si>
  <si>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</si>
  <si>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</si>
  <si>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</si>
  <si>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</si>
  <si>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</si>
  <si>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</si>
  <si>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</si>
  <si>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</si>
  <si>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</si>
  <si>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</si>
  <si>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</si>
  <si>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</si>
  <si>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</si>
  <si>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</si>
  <si>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</si>
  <si>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</si>
  <si>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</si>
  <si>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</si>
  <si>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</si>
  <si>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</si>
  <si>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</si>
  <si>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</si>
  <si>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</si>
  <si>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</si>
  <si>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</si>
  <si>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</si>
  <si>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</si>
  <si>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</si>
  <si>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</si>
  <si>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</si>
  <si>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</si>
  <si>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</si>
  <si>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</si>
  <si>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</si>
  <si>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</si>
  <si>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</si>
  <si>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</si>
  <si>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</si>
  <si>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</si>
  <si>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</si>
  <si>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</si>
  <si>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</si>
  <si>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</si>
  <si>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</si>
  <si>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</si>
  <si>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</si>
  <si>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</si>
  <si>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</si>
  <si>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</si>
  <si>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</si>
  <si>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</si>
  <si>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</si>
  <si>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</si>
  <si>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</si>
  <si>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</si>
  <si>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</si>
  <si>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</si>
  <si>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</si>
  <si>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</si>
  <si>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</si>
  <si>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</si>
  <si>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</si>
  <si>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</si>
  <si>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</si>
  <si>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</si>
  <si>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</si>
  <si>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</si>
  <si>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</si>
  <si>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</si>
  <si>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</si>
  <si>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</si>
  <si>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</si>
  <si>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</si>
  <si>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</si>
  <si>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</si>
  <si>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</si>
  <si>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</si>
  <si>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</si>
  <si>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</si>
  <si>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</si>
  <si>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</si>
  <si>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</si>
  <si>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</si>
  <si>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</si>
  <si>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</si>
  <si>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</si>
  <si>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</si>
  <si>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</si>
  <si>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</si>
  <si>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</si>
  <si>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</si>
  <si>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</si>
  <si>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</si>
  <si>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</si>
  <si>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</si>
  <si>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</si>
  <si>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</si>
  <si>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</si>
  <si>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</si>
  <si>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</si>
  <si>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</si>
  <si>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</si>
  <si>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</si>
  <si>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</si>
  <si>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</si>
  <si>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</si>
  <si>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</si>
  <si>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</si>
  <si>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</si>
  <si>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</si>
  <si>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</si>
  <si>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</si>
  <si>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</si>
  <si>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</si>
  <si>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</si>
  <si>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</si>
  <si>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</si>
  <si>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</si>
  <si>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</si>
  <si>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</si>
  <si>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</si>
  <si>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</si>
  <si>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</si>
  <si>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</si>
  <si>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</si>
  <si>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</si>
  <si>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</si>
  <si>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</si>
  <si>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</si>
  <si>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</si>
  <si>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</si>
  <si>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</si>
  <si>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</si>
  <si>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</si>
  <si>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</si>
  <si>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</si>
  <si>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</si>
  <si>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</si>
  <si>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</si>
  <si>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</si>
  <si>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</si>
  <si>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</si>
  <si>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</si>
  <si>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</si>
  <si>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</si>
  <si>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</si>
  <si>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</si>
  <si>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</si>
  <si>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</si>
  <si>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</si>
  <si>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</si>
  <si>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</si>
  <si>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</si>
  <si>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</si>
  <si>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</si>
  <si>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</si>
  <si>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</si>
  <si>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</si>
  <si>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</si>
  <si>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</si>
  <si>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</si>
  <si>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</si>
  <si>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</si>
  <si>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</si>
  <si>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</si>
  <si>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</si>
  <si>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</si>
  <si>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</si>
  <si>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</si>
  <si>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</si>
  <si>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</si>
  <si>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</si>
  <si>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</si>
  <si>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</si>
  <si>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</si>
  <si>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</si>
  <si>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</si>
  <si>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</si>
  <si>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</si>
  <si>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</si>
  <si>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</si>
  <si>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</si>
  <si>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</si>
  <si>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</si>
  <si>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</si>
  <si>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</si>
  <si>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</si>
  <si>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</si>
  <si>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</si>
  <si>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</si>
  <si>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</si>
  <si>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</si>
  <si>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</si>
  <si>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</si>
  <si>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</si>
  <si>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</si>
  <si>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</si>
  <si>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</si>
  <si>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</si>
  <si>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</si>
  <si>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</si>
  <si>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</si>
  <si>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</si>
  <si>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</si>
  <si>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</si>
  <si>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</si>
  <si>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</si>
  <si>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</si>
  <si>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</si>
  <si>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</si>
  <si>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</si>
  <si>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</si>
  <si>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</si>
  <si>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</si>
  <si>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</si>
  <si>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</si>
  <si>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</si>
  <si>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</si>
  <si>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</si>
  <si>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</si>
  <si>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</si>
  <si>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</si>
  <si>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</si>
  <si>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</si>
  <si>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</si>
  <si>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</si>
  <si>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</si>
  <si>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</si>
  <si>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</si>
  <si>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</si>
  <si>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</si>
  <si>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</si>
  <si>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</si>
  <si>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</si>
  <si>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</si>
  <si>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</si>
  <si>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</si>
  <si>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</si>
  <si>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</si>
  <si>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</si>
  <si>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</si>
  <si>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</si>
  <si>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</si>
  <si>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</si>
  <si>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</si>
  <si>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</si>
  <si>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</si>
  <si>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</si>
  <si>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</si>
  <si>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</si>
  <si>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</si>
  <si>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</si>
  <si>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</si>
  <si>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</si>
  <si>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</si>
  <si>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</si>
  <si>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</si>
  <si>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</si>
  <si>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</si>
  <si>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</si>
  <si>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</si>
  <si>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</si>
  <si>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</si>
  <si>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</si>
  <si>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</si>
  <si>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</si>
  <si>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</si>
  <si>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</si>
  <si>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</si>
  <si>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</si>
  <si>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</si>
  <si>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</si>
  <si>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</si>
  <si>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</si>
  <si>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</si>
  <si>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</si>
  <si>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</si>
  <si>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</si>
  <si>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</si>
  <si>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</si>
  <si>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</si>
  <si>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</si>
  <si>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</si>
  <si>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</si>
  <si>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</si>
  <si>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</si>
  <si>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</si>
  <si>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</si>
  <si>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</si>
  <si>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</si>
  <si>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</si>
  <si>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</si>
  <si>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</si>
  <si>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</si>
  <si>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</si>
  <si>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</si>
  <si>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</si>
  <si>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</si>
  <si>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</si>
  <si>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</si>
  <si>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</si>
  <si>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</si>
  <si>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</si>
  <si>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</si>
  <si>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</si>
  <si>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</si>
  <si>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</si>
  <si>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</si>
  <si>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</si>
  <si>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</si>
  <si>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</si>
  <si>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</si>
  <si>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</si>
  <si>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</si>
  <si>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</si>
  <si>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</si>
  <si>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</si>
  <si>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</si>
  <si>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</si>
  <si>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</si>
  <si>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</si>
  <si>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</si>
  <si>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</si>
  <si>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</si>
  <si>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</si>
  <si>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</si>
  <si>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</si>
  <si>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</si>
  <si>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</si>
  <si>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</si>
  <si>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</si>
  <si>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</si>
  <si>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</si>
  <si>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</si>
  <si>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</si>
  <si>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</si>
  <si>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</si>
  <si>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</si>
  <si>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</si>
  <si>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</si>
  <si>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</si>
  <si>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</si>
  <si>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</si>
  <si>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</si>
  <si>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</si>
  <si>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</si>
  <si>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</si>
  <si>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</si>
  <si>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</si>
  <si>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</si>
  <si>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</si>
  <si>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</si>
  <si>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</si>
  <si>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</si>
  <si>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</si>
  <si>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</si>
  <si>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</si>
  <si>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</si>
  <si>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</si>
  <si>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</si>
  <si>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</si>
  <si>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</si>
  <si>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</si>
  <si>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</si>
  <si>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</si>
  <si>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</si>
  <si>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</si>
  <si>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</si>
  <si>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</si>
  <si>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</si>
  <si>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</si>
  <si>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</si>
  <si>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</si>
  <si>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</si>
  <si>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</si>
  <si>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</si>
  <si>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</si>
  <si>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</si>
  <si>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</si>
  <si>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</si>
  <si>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</si>
  <si>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</si>
  <si>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</si>
  <si>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</si>
  <si>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</si>
  <si>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</si>
  <si>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</si>
  <si>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</si>
  <si>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</si>
  <si>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</si>
  <si>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</si>
  <si>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</si>
  <si>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</si>
  <si>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</si>
  <si>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</si>
  <si>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</si>
  <si>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</si>
  <si>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</si>
  <si>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</si>
  <si>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</si>
  <si>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</si>
  <si>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</si>
  <si>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</si>
  <si>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</si>
  <si>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</si>
  <si>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</si>
  <si>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</si>
  <si>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</si>
  <si>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</si>
  <si>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</si>
  <si>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</si>
  <si>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</si>
  <si>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</si>
  <si>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</si>
  <si>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</si>
  <si>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</si>
  <si>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</si>
  <si>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</si>
  <si>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</si>
  <si>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</si>
  <si>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</si>
  <si>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</si>
  <si>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</si>
  <si>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</si>
  <si>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</si>
  <si>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</si>
  <si>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</si>
  <si>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</si>
  <si>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</si>
  <si>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</si>
  <si>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</si>
  <si>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</si>
  <si>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</si>
  <si>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</si>
  <si>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</si>
  <si>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</si>
  <si>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</si>
  <si>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</si>
  <si>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</si>
  <si>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</si>
  <si>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</si>
  <si>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</si>
  <si>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</si>
  <si>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</si>
  <si>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</si>
  <si>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</si>
  <si>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</si>
  <si>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</si>
  <si>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</si>
  <si>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</si>
  <si>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</si>
  <si>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</si>
  <si>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</si>
  <si>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</si>
  <si>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</si>
  <si>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</si>
  <si>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</si>
  <si>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</si>
  <si>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</si>
  <si>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</si>
  <si>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</si>
  <si>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</si>
  <si>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</si>
  <si>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</si>
  <si>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</si>
  <si>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</si>
  <si>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</si>
  <si>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</si>
  <si>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</si>
  <si>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</si>
  <si>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</si>
  <si>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</si>
  <si>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</si>
  <si>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</si>
  <si>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</si>
  <si>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</si>
  <si>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</si>
  <si>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</si>
  <si>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</si>
  <si>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</si>
  <si>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</si>
  <si>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</si>
  <si>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</si>
  <si>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</si>
  <si>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</si>
  <si>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</si>
  <si>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</si>
  <si>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</si>
  <si>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</si>
  <si>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</si>
  <si>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</si>
  <si>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</si>
  <si>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</si>
  <si>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</si>
  <si>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</si>
  <si>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</si>
  <si>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</si>
  <si>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</si>
  <si>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</si>
  <si>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</si>
  <si>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</si>
  <si>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</si>
  <si>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</si>
  <si>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</si>
  <si>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</si>
  <si>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</si>
  <si>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</si>
  <si>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</si>
  <si>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</si>
  <si>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</si>
  <si>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</si>
  <si>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</si>
  <si>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</si>
  <si>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</si>
  <si>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</si>
  <si>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</si>
  <si>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</si>
  <si>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</si>
  <si>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</si>
  <si>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</si>
  <si>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</si>
  <si>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</si>
  <si>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</si>
  <si>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</si>
  <si>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</si>
  <si>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</si>
  <si>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</si>
  <si>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</si>
  <si>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</si>
  <si>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</si>
  <si>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</si>
  <si>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</si>
  <si>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</si>
  <si>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</si>
  <si>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</si>
  <si>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</si>
  <si>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</si>
  <si>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</si>
  <si>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</si>
  <si>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</si>
  <si>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</si>
  <si>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</si>
  <si>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</si>
  <si>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</si>
  <si>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</si>
  <si>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</si>
  <si>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</si>
  <si>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</si>
  <si>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</si>
  <si>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</si>
  <si>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</si>
  <si>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</si>
  <si>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</si>
  <si>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</si>
  <si>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</si>
  <si>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</si>
  <si>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</si>
  <si>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</si>
  <si>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</si>
  <si>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</si>
  <si>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</si>
  <si>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</si>
  <si>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</si>
  <si>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</si>
  <si>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</si>
  <si>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</si>
  <si>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</si>
  <si>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</si>
  <si>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</si>
  <si>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</si>
  <si>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</si>
  <si>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</si>
  <si>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</si>
  <si>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</si>
  <si>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</si>
  <si>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</si>
  <si>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</si>
  <si>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</si>
  <si>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</si>
  <si>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</si>
  <si>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</si>
  <si>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</si>
  <si>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</si>
  <si>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</si>
  <si>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</si>
  <si>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</si>
  <si>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</si>
  <si>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</si>
  <si>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</si>
  <si>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</si>
  <si>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</si>
  <si>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</si>
  <si>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</si>
  <si>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</si>
  <si>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</si>
  <si>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</si>
  <si>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</si>
  <si>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</si>
  <si>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</si>
  <si>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</si>
  <si>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</si>
  <si>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</si>
  <si>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</si>
  <si>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</si>
  <si>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</si>
  <si>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</si>
  <si>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</si>
  <si>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</si>
  <si>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</si>
  <si>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</si>
  <si>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</si>
  <si>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</si>
  <si>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</si>
  <si>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</si>
  <si>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</si>
  <si>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</si>
  <si>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</si>
  <si>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</si>
  <si>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</si>
  <si>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</si>
  <si>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</si>
  <si>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</si>
  <si>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</si>
  <si>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</si>
  <si>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</si>
  <si>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</si>
  <si>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</si>
  <si>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</si>
  <si>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</si>
  <si>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</si>
  <si>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</si>
  <si>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</si>
  <si>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</si>
  <si>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</si>
  <si>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</si>
  <si>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</si>
  <si>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</si>
  <si>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</si>
  <si>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</si>
  <si>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</si>
  <si>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</si>
  <si>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</si>
  <si>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</si>
  <si>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</si>
  <si>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</si>
  <si>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</si>
  <si>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</si>
  <si>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</si>
  <si>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</si>
  <si>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</si>
  <si>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</si>
  <si>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</si>
  <si>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</si>
  <si>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</si>
  <si>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</si>
  <si>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</si>
  <si>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</si>
  <si>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</si>
  <si>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</si>
  <si>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</si>
  <si>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</si>
  <si>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</si>
  <si>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</si>
  <si>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</si>
  <si>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</si>
  <si>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</si>
  <si>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</si>
  <si>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</si>
  <si>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</si>
  <si>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</si>
  <si>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</si>
  <si>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</si>
  <si>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</si>
  <si>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</si>
  <si>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</si>
  <si>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</si>
  <si>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</si>
  <si>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</si>
  <si>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</si>
  <si>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</si>
  <si>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</si>
  <si>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</si>
  <si>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</si>
  <si>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</si>
  <si>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</si>
  <si>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</si>
  <si>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</si>
  <si>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</si>
  <si>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</si>
  <si>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</si>
  <si>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</si>
  <si>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</si>
  <si>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</si>
  <si>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</si>
  <si>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</si>
  <si>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</si>
  <si>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</si>
  <si>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</si>
  <si>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</si>
  <si>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</si>
  <si>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</si>
  <si>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</si>
  <si>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</si>
  <si>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</si>
  <si>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</si>
  <si>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</si>
  <si>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</si>
  <si>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</si>
  <si>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</si>
  <si>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</si>
  <si>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</si>
  <si>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</si>
  <si>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</si>
  <si>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</si>
  <si>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</si>
  <si>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</si>
  <si>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</si>
  <si>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</si>
  <si>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</si>
  <si>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</si>
  <si>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</si>
  <si>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</si>
  <si>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</si>
  <si>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</si>
  <si>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</si>
  <si>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</si>
  <si>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</si>
  <si>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</si>
  <si>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</si>
  <si>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</si>
  <si>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</si>
  <si>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</si>
  <si>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</si>
  <si>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</si>
  <si>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</si>
  <si>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</si>
  <si>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</si>
  <si>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</si>
  <si>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</si>
  <si>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</si>
  <si>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</si>
  <si>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</si>
  <si>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</si>
  <si>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</si>
  <si>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</si>
  <si>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</si>
  <si>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</si>
  <si>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</si>
  <si>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</si>
  <si>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</si>
  <si>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</si>
  <si>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</si>
  <si>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</si>
  <si>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</si>
  <si>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</si>
  <si>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</si>
  <si>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</si>
  <si>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</si>
  <si>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</si>
  <si>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</si>
  <si>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</si>
  <si>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</si>
  <si>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</si>
  <si>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</si>
  <si>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</si>
  <si>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</si>
  <si>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</si>
  <si>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</si>
  <si>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</si>
  <si>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</si>
  <si>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</si>
  <si>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</si>
  <si>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</si>
  <si>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</si>
  <si>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</si>
  <si>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</si>
  <si>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</si>
  <si>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</si>
  <si>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</si>
  <si>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</si>
  <si>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</si>
  <si>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</si>
  <si>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</si>
  <si>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</si>
  <si>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</si>
  <si>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</si>
  <si>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</si>
  <si>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</si>
  <si>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</si>
  <si>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</si>
  <si>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</si>
  <si>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</si>
  <si>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</si>
  <si>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</si>
  <si>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</si>
  <si>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</si>
  <si>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</si>
  <si>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</si>
  <si>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</si>
  <si>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</si>
  <si>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</si>
  <si>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</si>
  <si>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</si>
  <si>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</si>
  <si>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</si>
  <si>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</si>
  <si>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</si>
  <si>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</si>
  <si>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</si>
  <si>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</si>
  <si>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</si>
  <si>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</si>
  <si>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</si>
  <si>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</si>
  <si>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</si>
  <si>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</si>
  <si>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</si>
  <si>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</si>
  <si>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</si>
  <si>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</si>
  <si>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</si>
  <si>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</si>
  <si>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</si>
  <si>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</si>
  <si>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</si>
  <si>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</si>
  <si>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</si>
  <si>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</si>
  <si>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</si>
  <si>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</si>
  <si>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</si>
  <si>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</si>
  <si>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</si>
  <si>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</si>
  <si>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</si>
  <si>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</si>
  <si>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</si>
  <si>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</si>
  <si>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</si>
  <si>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</si>
  <si>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</si>
  <si>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</si>
  <si>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</si>
  <si>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</si>
  <si>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</si>
  <si>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</si>
  <si>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</si>
  <si>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</si>
  <si>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</si>
  <si>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</si>
  <si>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</si>
  <si>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</si>
  <si>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</si>
  <si>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</si>
  <si>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</si>
  <si>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</si>
  <si>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</si>
  <si>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</si>
  <si>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</si>
  <si>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</si>
  <si>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</si>
  <si>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</si>
  <si>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</si>
  <si>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</si>
  <si>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</si>
  <si>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</si>
  <si>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</si>
  <si>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</si>
  <si>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</si>
  <si>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</si>
  <si>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</si>
  <si>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</si>
  <si>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</si>
  <si>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</si>
  <si>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</si>
  <si>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</si>
  <si>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</si>
  <si>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</si>
  <si>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</si>
  <si>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</si>
  <si>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</si>
  <si>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</si>
  <si>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</si>
  <si>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</si>
  <si>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</si>
  <si>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</si>
  <si>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</si>
  <si>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</si>
  <si>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</si>
  <si>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</si>
  <si>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</si>
  <si>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</si>
  <si>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</si>
  <si>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</si>
  <si>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</si>
  <si>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</si>
  <si>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</si>
  <si>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</si>
  <si>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</si>
  <si>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</si>
  <si>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</si>
  <si>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</si>
  <si>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</si>
  <si>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</si>
  <si>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</si>
  <si>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</si>
  <si>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</si>
  <si>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</si>
  <si>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</si>
  <si>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</si>
  <si>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</si>
  <si>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</si>
  <si>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</si>
  <si>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</si>
  <si>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</si>
  <si>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</si>
  <si>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</si>
  <si>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</si>
  <si>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</si>
  <si>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</si>
  <si>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</si>
  <si>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</si>
  <si>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</si>
  <si>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</si>
  <si>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</si>
  <si>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</si>
  <si>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</si>
  <si>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</si>
  <si>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</si>
  <si>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</si>
  <si>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</si>
  <si>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</si>
  <si>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</si>
  <si>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</si>
  <si>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</si>
  <si>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</si>
  <si>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</si>
  <si>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</si>
  <si>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</si>
  <si>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</si>
  <si>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</si>
  <si>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</si>
  <si>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</si>
  <si>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</si>
  <si>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</si>
  <si>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</si>
  <si>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</si>
  <si>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</si>
  <si>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</si>
  <si>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</si>
  <si>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</si>
  <si>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</si>
  <si>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</si>
  <si>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</si>
  <si>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</si>
  <si>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</si>
  <si>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</si>
  <si>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</si>
  <si>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</si>
  <si>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</si>
  <si>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</si>
  <si>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</si>
  <si>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</si>
  <si>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</si>
  <si>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</si>
  <si>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</si>
  <si>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</si>
  <si>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</si>
  <si>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</si>
  <si>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</si>
  <si>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</si>
  <si>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</si>
  <si>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</si>
  <si>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</si>
  <si>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</si>
  <si>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</si>
  <si>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</si>
  <si>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</si>
  <si>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</si>
  <si>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</si>
  <si>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</si>
  <si>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</si>
  <si>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</si>
  <si>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</si>
  <si>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</si>
  <si>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</si>
  <si>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</si>
  <si>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</si>
  <si>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</si>
  <si>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</si>
  <si>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</si>
  <si>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</si>
  <si>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</si>
  <si>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</si>
  <si>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</si>
  <si>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</si>
  <si>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</si>
  <si>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</si>
  <si>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</si>
  <si>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</si>
  <si>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</si>
  <si>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</si>
  <si>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</si>
  <si>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</si>
  <si>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</si>
  <si>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</si>
  <si>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</si>
  <si>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</si>
  <si>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</si>
  <si>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</si>
  <si>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</si>
  <si>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</si>
  <si>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</si>
  <si>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</si>
  <si>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</si>
  <si>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</si>
  <si>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</si>
  <si>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</si>
  <si>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</si>
  <si>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</si>
  <si>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</si>
  <si>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</si>
  <si>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</si>
  <si>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</si>
  <si>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</si>
  <si>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</si>
  <si>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</si>
  <si>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</si>
  <si>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</si>
  <si>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</si>
  <si>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</si>
  <si>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</si>
  <si>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</si>
  <si>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</si>
  <si>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</si>
  <si>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</si>
  <si>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</si>
  <si>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</si>
  <si>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</si>
  <si>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</si>
  <si>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</si>
  <si>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</si>
  <si>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</si>
  <si>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</si>
  <si>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</si>
  <si>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</si>
  <si>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</si>
  <si>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</si>
  <si>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</si>
  <si>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</si>
  <si>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</si>
  <si>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</si>
  <si>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</si>
  <si>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</si>
  <si>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</si>
  <si>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</si>
  <si>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</si>
  <si>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</si>
  <si>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</si>
  <si>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</si>
  <si>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</si>
  <si>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</si>
  <si>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</si>
  <si>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</si>
  <si>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</si>
  <si>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</si>
  <si>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</si>
  <si>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</si>
  <si>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</si>
  <si>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</si>
  <si>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</si>
  <si>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</si>
  <si>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</si>
  <si>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</si>
  <si>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</si>
  <si>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</si>
  <si>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</si>
  <si>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</si>
  <si>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</si>
  <si>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</si>
  <si>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</si>
  <si>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</si>
  <si>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</si>
  <si>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</si>
  <si>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</si>
  <si>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</si>
  <si>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</si>
  <si>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</si>
  <si>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</si>
  <si>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</si>
  <si>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</si>
  <si>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</si>
  <si>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</si>
  <si>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</si>
  <si>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</si>
  <si>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</si>
  <si>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</si>
  <si>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</si>
  <si>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</si>
  <si>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</si>
  <si>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</si>
  <si>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</si>
  <si>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</si>
  <si>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</si>
  <si>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</si>
  <si>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</si>
  <si>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</si>
  <si>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</si>
  <si>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</si>
  <si>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</si>
  <si>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</si>
  <si>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</si>
  <si>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</si>
  <si>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</si>
  <si>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</si>
  <si>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</si>
  <si>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</si>
  <si>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</si>
  <si>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</si>
  <si>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</si>
  <si>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</si>
  <si>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</si>
  <si>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</si>
  <si>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</si>
  <si>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</si>
  <si>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</si>
  <si>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</si>
  <si>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</si>
  <si>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</si>
  <si>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</si>
  <si>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</si>
  <si>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</si>
  <si>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</si>
  <si>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</si>
  <si>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</si>
  <si>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</si>
  <si>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</si>
  <si>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</si>
  <si>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</si>
  <si>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</si>
  <si>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</si>
  <si>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</si>
  <si>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</si>
  <si>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</si>
  <si>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</si>
  <si>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</si>
  <si>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</si>
  <si>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</si>
  <si>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</si>
  <si>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</si>
  <si>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</si>
  <si>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</si>
  <si>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</si>
  <si>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</si>
  <si>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</si>
  <si>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</si>
  <si>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</si>
  <si>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</si>
  <si>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</si>
  <si>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</si>
  <si>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</si>
  <si>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</si>
  <si>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</si>
  <si>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</si>
  <si>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</si>
  <si>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</si>
  <si>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</si>
  <si>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</si>
  <si>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</si>
  <si>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</si>
  <si>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</si>
  <si>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</si>
  <si>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</si>
  <si>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</si>
  <si>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</si>
  <si>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</si>
  <si>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</si>
  <si>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</si>
  <si>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</si>
  <si>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</si>
  <si>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</si>
  <si>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</si>
  <si>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</si>
  <si>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</si>
  <si>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</si>
  <si>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</si>
  <si>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</si>
  <si>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</si>
  <si>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</si>
  <si>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</si>
  <si>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</si>
  <si>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</si>
  <si>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</si>
  <si>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</si>
  <si>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</si>
  <si>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</si>
  <si>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</si>
  <si>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</si>
  <si>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</si>
  <si>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</si>
  <si>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</si>
  <si>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</si>
  <si>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</si>
  <si>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</si>
  <si>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</si>
  <si>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</si>
  <si>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</si>
  <si>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</si>
  <si>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</si>
  <si>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</si>
  <si>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</si>
  <si>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</si>
  <si>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</si>
  <si>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</si>
  <si>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</si>
  <si>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</si>
  <si>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</si>
  <si>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</si>
  <si>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</si>
  <si>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</si>
  <si>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</si>
  <si>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</si>
  <si>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</si>
  <si>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</si>
  <si>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</si>
  <si>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</si>
  <si>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</si>
  <si>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</si>
  <si>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</si>
  <si>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</si>
  <si>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</si>
  <si>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</si>
  <si>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</si>
  <si>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</si>
  <si>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</si>
  <si>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</si>
  <si>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</si>
  <si>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</si>
  <si>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</si>
  <si>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</si>
  <si>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</si>
  <si>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</si>
  <si>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</si>
  <si>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</si>
  <si>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</si>
  <si>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</si>
  <si>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</si>
  <si>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</si>
  <si>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</si>
  <si>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</si>
  <si>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</si>
  <si>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</si>
  <si>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</si>
  <si>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</si>
  <si>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</si>
  <si>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</si>
  <si>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</si>
  <si>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</si>
  <si>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</si>
  <si>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</si>
  <si>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</si>
  <si>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</si>
  <si>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</si>
  <si>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</si>
  <si>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</si>
  <si>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</si>
  <si>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</si>
  <si>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</si>
  <si>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</si>
  <si>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</si>
  <si>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</si>
  <si>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</si>
  <si>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</si>
  <si>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</si>
  <si>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</si>
  <si>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</si>
  <si>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</si>
  <si>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</si>
  <si>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</si>
  <si>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</si>
  <si>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</si>
  <si>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</si>
  <si>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</si>
  <si>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</si>
  <si>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</si>
  <si>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</si>
  <si>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</si>
  <si>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</si>
  <si>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</si>
  <si>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</si>
  <si>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</si>
  <si>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</si>
  <si>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</si>
  <si>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</si>
  <si>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</si>
  <si>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</si>
  <si>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</si>
  <si>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</si>
  <si>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</si>
  <si>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</si>
  <si>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</si>
  <si>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</si>
  <si>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</si>
  <si>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</si>
  <si>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</si>
  <si>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</si>
  <si>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</si>
  <si>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</si>
  <si>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</si>
  <si>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</si>
  <si>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</si>
  <si>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</si>
  <si>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</si>
  <si>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</si>
  <si>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</si>
  <si>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</si>
  <si>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</si>
  <si>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</si>
  <si>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</si>
  <si>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</si>
  <si>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</si>
  <si>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</si>
  <si>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</si>
  <si>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</si>
  <si>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</si>
  <si>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</si>
  <si>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</si>
  <si>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</si>
  <si>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</si>
  <si>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</si>
  <si>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</si>
  <si>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</si>
  <si>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</si>
  <si>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</si>
  <si>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</si>
  <si>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</si>
  <si>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</si>
  <si>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</si>
  <si>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</si>
  <si>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</si>
  <si>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</si>
  <si>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</si>
  <si>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</si>
  <si>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</si>
  <si>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</si>
  <si>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</si>
  <si>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</si>
  <si>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</si>
  <si>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</si>
  <si>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</si>
  <si>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</si>
  <si>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</si>
  <si>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</si>
  <si>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</si>
  <si>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</si>
  <si>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</si>
  <si>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</si>
  <si>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</si>
  <si>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</si>
  <si>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</si>
  <si>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</si>
  <si>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</si>
  <si>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</si>
  <si>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</si>
  <si>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</si>
  <si>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</si>
  <si>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</si>
  <si>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</si>
  <si>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</si>
  <si>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</si>
  <si>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</si>
  <si>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</si>
  <si>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</si>
  <si>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</si>
  <si>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</si>
  <si>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</si>
  <si>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</si>
  <si>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</si>
  <si>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</si>
  <si>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</si>
  <si>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</si>
  <si>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</si>
  <si>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</si>
  <si>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</si>
  <si>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</si>
  <si>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</si>
  <si>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</si>
  <si>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</si>
  <si>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</si>
  <si>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</si>
  <si>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</si>
  <si>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</si>
  <si>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</si>
  <si>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</si>
  <si>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</si>
  <si>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</si>
  <si>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</si>
  <si>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</si>
  <si>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</si>
  <si>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</si>
  <si>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</si>
  <si>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</si>
  <si>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</si>
  <si>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</si>
  <si>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</si>
  <si>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</si>
  <si>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</si>
  <si>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</si>
  <si>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</si>
  <si>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</si>
  <si>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</si>
  <si>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</si>
  <si>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</si>
  <si>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</si>
  <si>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</si>
  <si>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</si>
  <si>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</si>
  <si>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</si>
  <si>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</si>
  <si>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</si>
  <si>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</si>
  <si>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</si>
  <si>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</si>
  <si>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</si>
  <si>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</si>
  <si>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</si>
  <si>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</si>
  <si>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</si>
  <si>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</si>
  <si>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</si>
  <si>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</si>
  <si>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</si>
  <si>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</si>
  <si>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</si>
  <si>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</si>
  <si>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</si>
  <si>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</si>
  <si>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</si>
  <si>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</si>
  <si>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</si>
  <si>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</si>
  <si>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</si>
  <si>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</si>
  <si>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</si>
  <si>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</si>
  <si>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</si>
  <si>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</si>
  <si>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</si>
  <si>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</si>
  <si>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</si>
  <si>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</si>
  <si>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</si>
  <si>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</si>
  <si>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</si>
  <si>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</si>
  <si>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</si>
  <si>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</si>
  <si>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</si>
  <si>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</si>
  <si>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</si>
  <si>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</si>
  <si>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</si>
  <si>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</si>
  <si>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</si>
  <si>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</si>
  <si>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</si>
  <si>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</si>
  <si>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</si>
  <si>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</si>
  <si>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</si>
  <si>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</si>
  <si>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</si>
  <si>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</si>
  <si>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</si>
  <si>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</si>
  <si>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</si>
  <si>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</si>
  <si>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</si>
  <si>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</si>
  <si>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</si>
  <si>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</si>
  <si>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</si>
  <si>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</si>
  <si>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</si>
  <si>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</si>
  <si>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</si>
  <si>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</si>
  <si>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</si>
  <si>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</si>
  <si>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</si>
  <si>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</si>
  <si>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</si>
  <si>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</si>
  <si>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</si>
  <si>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</si>
  <si>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</si>
  <si>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</si>
  <si>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</si>
  <si>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</si>
  <si>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</si>
  <si>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</si>
  <si>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</si>
  <si>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</si>
  <si>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</si>
  <si>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</si>
  <si>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</si>
  <si>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</si>
  <si>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</si>
  <si>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</si>
  <si>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</si>
  <si>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</si>
  <si>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</si>
  <si>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</si>
  <si>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</si>
  <si>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</si>
  <si>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</si>
  <si>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</si>
  <si>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</si>
  <si>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</si>
  <si>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</si>
  <si>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</si>
  <si>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</si>
  <si>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</si>
  <si>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</si>
  <si>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</si>
  <si>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</si>
  <si>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</si>
  <si>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</si>
  <si>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</si>
  <si>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</si>
  <si>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</si>
  <si>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</si>
  <si>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</si>
  <si>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</si>
  <si>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</si>
  <si>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</si>
  <si>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</si>
  <si>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</si>
  <si>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</si>
  <si>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</si>
  <si>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</si>
  <si>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</si>
  <si>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</si>
  <si>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</si>
  <si>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</si>
  <si>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</si>
  <si>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</si>
  <si>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</si>
  <si>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</si>
  <si>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</si>
  <si>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</si>
  <si>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</si>
  <si>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</si>
  <si>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</si>
  <si>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</si>
  <si>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</si>
  <si>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</si>
  <si>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</si>
  <si>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</si>
  <si>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</si>
  <si>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</si>
  <si>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</si>
  <si>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</si>
  <si>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</si>
  <si>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</si>
  <si>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</si>
  <si>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</si>
  <si>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</si>
  <si>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</si>
  <si>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</si>
  <si>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</si>
  <si>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</si>
  <si>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</si>
  <si>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</si>
  <si>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</si>
  <si>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</si>
  <si>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</si>
  <si>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</si>
  <si>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</si>
  <si>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</si>
  <si>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</si>
  <si>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</si>
  <si>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</si>
  <si>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</si>
  <si>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</si>
  <si>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</si>
  <si>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</si>
  <si>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</si>
  <si>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</si>
  <si>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</si>
  <si>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</si>
  <si>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</si>
  <si>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</si>
  <si>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</si>
  <si>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</si>
  <si>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</si>
  <si>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</si>
  <si>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</si>
  <si>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</si>
  <si>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</si>
  <si>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</si>
  <si>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</si>
  <si>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</si>
  <si>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</si>
  <si>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</si>
  <si>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</si>
  <si>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</si>
  <si>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</si>
  <si>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</si>
  <si>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</si>
  <si>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</si>
  <si>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</si>
  <si>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</si>
  <si>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</si>
  <si>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</si>
  <si>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</si>
  <si>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</si>
  <si>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</si>
  <si>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</si>
  <si>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</si>
  <si>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</si>
  <si>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</si>
  <si>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</si>
  <si>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</si>
  <si>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</si>
  <si>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</si>
  <si>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</si>
  <si>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</si>
  <si>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</si>
  <si>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</si>
  <si>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</si>
  <si>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</si>
  <si>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</si>
  <si>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</si>
  <si>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</si>
  <si>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</si>
  <si>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</si>
  <si>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</si>
  <si>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</si>
  <si>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</si>
  <si>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</si>
  <si>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</si>
  <si>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</si>
  <si>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</si>
  <si>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</si>
  <si>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</si>
  <si>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</si>
  <si>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</si>
  <si>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</si>
  <si>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</si>
  <si>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</si>
  <si>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</si>
  <si>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</si>
  <si>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</si>
  <si>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</si>
  <si>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</si>
  <si>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</si>
  <si>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</si>
  <si>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</si>
  <si>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</si>
  <si>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</si>
  <si>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</si>
  <si>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</si>
  <si>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</si>
  <si>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</si>
  <si>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</si>
  <si>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</si>
  <si>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</si>
  <si>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</si>
  <si>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</si>
  <si>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</si>
  <si>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</si>
  <si>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</si>
  <si>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</si>
  <si>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</si>
  <si>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</si>
  <si>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</si>
  <si>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</si>
  <si>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</si>
  <si>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</si>
  <si>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</si>
  <si>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</si>
  <si>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</si>
  <si>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</si>
  <si>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</si>
  <si>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</si>
  <si>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</si>
  <si>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</si>
  <si>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</si>
  <si>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</si>
  <si>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</si>
  <si>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</si>
  <si>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</si>
  <si>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</si>
  <si>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</si>
  <si>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</si>
  <si>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</si>
  <si>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</si>
  <si>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</si>
  <si>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</si>
  <si>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</si>
  <si>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</si>
  <si>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</si>
  <si>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</si>
  <si>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</si>
  <si>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</si>
  <si>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</si>
  <si>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</si>
  <si>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</si>
  <si>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</si>
  <si>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</si>
  <si>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</si>
  <si>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</si>
  <si>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</si>
  <si>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</si>
  <si>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</si>
  <si>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</si>
  <si>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</si>
  <si>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</si>
  <si>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</si>
  <si>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</si>
  <si>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</si>
  <si>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</si>
  <si>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</si>
  <si>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</si>
  <si>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</si>
  <si>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</si>
  <si>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</si>
  <si>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</si>
  <si>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</si>
  <si>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</si>
  <si>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</si>
  <si>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</si>
  <si>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</si>
  <si>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</si>
  <si>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</si>
  <si>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</si>
  <si>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</si>
  <si>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</si>
  <si>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</si>
  <si>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</si>
  <si>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</si>
  <si>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</si>
  <si>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</si>
  <si>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</si>
  <si>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</si>
  <si>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</si>
  <si>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</si>
  <si>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</si>
  <si>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</si>
  <si>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</si>
  <si>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</si>
  <si>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</si>
  <si>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</si>
  <si>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</si>
  <si>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</si>
  <si>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</si>
  <si>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</si>
  <si>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</si>
  <si>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</si>
  <si>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</si>
  <si>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</si>
  <si>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</si>
  <si>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</si>
  <si>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</si>
  <si>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</si>
  <si>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</si>
  <si>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</si>
  <si>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</si>
  <si>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</si>
  <si>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</si>
  <si>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</si>
  <si>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</si>
  <si>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</si>
  <si>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</si>
  <si>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</si>
  <si>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</si>
  <si>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</si>
  <si>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</si>
  <si>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</si>
  <si>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</si>
  <si>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</si>
  <si>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</si>
  <si>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</si>
  <si>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</si>
  <si>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</si>
  <si>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</si>
  <si>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</si>
  <si>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</si>
  <si>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</si>
  <si>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</si>
  <si>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</si>
  <si>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</si>
  <si>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</si>
  <si>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</si>
  <si>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</si>
  <si>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</si>
  <si>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</si>
  <si>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</si>
  <si>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</si>
  <si>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</si>
  <si>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</si>
  <si>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</si>
  <si>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</si>
  <si>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</si>
  <si>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</si>
  <si>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</si>
  <si>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</si>
  <si>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</si>
  <si>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</si>
  <si>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</si>
  <si>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</si>
  <si>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</si>
  <si>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</si>
  <si>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</si>
  <si>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</si>
  <si>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</si>
  <si>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</si>
  <si>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</si>
  <si>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</si>
  <si>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</si>
  <si>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</si>
  <si>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</si>
  <si>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</si>
  <si>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</si>
  <si>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</si>
  <si>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</si>
  <si>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</si>
  <si>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</si>
  <si>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</si>
  <si>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</si>
  <si>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</si>
  <si>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</si>
  <si>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</si>
  <si>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</si>
  <si>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</si>
  <si>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</si>
  <si>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</si>
  <si>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</si>
  <si>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</si>
  <si>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</si>
  <si>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</si>
  <si>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</si>
  <si>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</si>
  <si>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</si>
  <si>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</si>
  <si>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</si>
  <si>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</si>
  <si>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</si>
  <si>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</si>
  <si>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</si>
  <si>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</si>
  <si>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</si>
  <si>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</si>
  <si>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</si>
  <si>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</si>
  <si>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</si>
  <si>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</si>
  <si>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</si>
  <si>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</si>
  <si>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</si>
  <si>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</si>
  <si>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</si>
  <si>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</si>
  <si>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</si>
  <si>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</si>
  <si>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</si>
  <si>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</si>
  <si>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</si>
  <si>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</si>
  <si>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</si>
  <si>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</si>
  <si>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</si>
  <si>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</si>
  <si>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</si>
  <si>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</si>
  <si>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</si>
  <si>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</si>
  <si>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</si>
  <si>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</si>
  <si>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</si>
  <si>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</si>
  <si>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</si>
  <si>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</si>
  <si>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</si>
  <si>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</si>
  <si>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</si>
  <si>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</si>
  <si>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</si>
  <si>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</si>
  <si>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</si>
  <si>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</si>
  <si>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</si>
  <si>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</si>
  <si>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</si>
  <si>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</si>
  <si>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</si>
  <si>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</si>
  <si>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</si>
  <si>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</si>
  <si>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</si>
  <si>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</si>
  <si>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</si>
  <si>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</si>
  <si>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</si>
  <si>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</si>
  <si>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</si>
  <si>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</si>
  <si>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</si>
  <si>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</si>
  <si>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</si>
  <si>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</si>
  <si>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</si>
  <si>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</si>
  <si>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</si>
  <si>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</si>
  <si>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</si>
  <si>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</si>
  <si>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</si>
  <si>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</si>
  <si>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</si>
  <si>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</si>
  <si>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</si>
  <si>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</si>
  <si>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</si>
  <si>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</si>
  <si>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</si>
  <si>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</si>
  <si>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</si>
  <si>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</si>
  <si>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</si>
  <si>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</si>
  <si>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</si>
  <si>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</si>
  <si>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</si>
  <si>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</si>
  <si>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</si>
  <si>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</si>
  <si>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</si>
  <si>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</si>
  <si>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</si>
  <si>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</si>
  <si>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</si>
  <si>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</si>
  <si>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</si>
  <si>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</si>
  <si>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</si>
  <si>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</si>
  <si>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</si>
  <si>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</si>
  <si>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</si>
  <si>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</si>
  <si>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</si>
  <si>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</si>
  <si>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</si>
  <si>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</si>
  <si>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</si>
  <si>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</si>
  <si>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</si>
  <si>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</si>
  <si>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</si>
  <si>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</si>
  <si>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</si>
  <si>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</si>
  <si>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</si>
  <si>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</si>
  <si>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</si>
  <si>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</si>
  <si>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</si>
  <si>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</si>
  <si>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</si>
  <si>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</si>
  <si>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</si>
  <si>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</si>
  <si>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</si>
  <si>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</si>
  <si>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</si>
  <si>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</si>
  <si>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</si>
  <si>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</si>
  <si>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</si>
  <si>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</si>
  <si>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</si>
  <si>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</si>
  <si>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</si>
  <si>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</si>
  <si>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</si>
  <si>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</si>
  <si>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</si>
  <si>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</si>
  <si>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</si>
  <si>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</si>
  <si>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</si>
  <si>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</si>
  <si>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</si>
  <si>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</si>
  <si>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</si>
  <si>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</si>
  <si>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</si>
  <si>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</si>
  <si>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</si>
  <si>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</si>
  <si>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</si>
  <si>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</si>
  <si>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</si>
  <si>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</si>
  <si>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</si>
  <si>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</si>
  <si>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</si>
  <si>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</si>
  <si>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</si>
  <si>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</si>
  <si>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</si>
  <si>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</si>
  <si>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</si>
  <si>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</si>
  <si>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</si>
  <si>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</si>
  <si>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</si>
  <si>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</si>
  <si>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</si>
  <si>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</si>
  <si>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</si>
  <si>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</si>
  <si>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</si>
  <si>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</si>
  <si>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</si>
  <si>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</si>
  <si>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</si>
  <si>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</si>
  <si>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</si>
  <si>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</si>
  <si>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</si>
  <si>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</si>
  <si>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</si>
  <si>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</si>
  <si>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</si>
  <si>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</si>
  <si>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</si>
  <si>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</si>
  <si>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</si>
  <si>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</si>
  <si>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</si>
  <si>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</si>
  <si>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</si>
  <si>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</si>
  <si>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</si>
  <si>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</si>
  <si>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</si>
  <si>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</si>
  <si>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</si>
  <si>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</si>
  <si>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</si>
  <si>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</si>
  <si>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</si>
  <si>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</si>
  <si>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</si>
  <si>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</si>
  <si>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</si>
  <si>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</si>
  <si>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</si>
  <si>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</si>
  <si>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</si>
  <si>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</si>
  <si>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</si>
  <si>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</si>
  <si>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</si>
  <si>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</si>
  <si>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</si>
  <si>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</si>
  <si>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</si>
  <si>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</si>
  <si>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</si>
  <si>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</si>
  <si>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</si>
  <si>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</si>
  <si>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</si>
  <si>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</si>
  <si>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</si>
  <si>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</si>
  <si>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</si>
  <si>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</si>
  <si>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</si>
  <si>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</si>
  <si>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</si>
  <si>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</si>
  <si>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</si>
  <si>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</si>
  <si>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</si>
  <si>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</si>
  <si>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</si>
  <si>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</si>
  <si>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</si>
  <si>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</si>
  <si>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</si>
  <si>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</si>
  <si>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</si>
  <si>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</si>
  <si>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</si>
  <si>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</si>
  <si>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</si>
  <si>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</si>
  <si>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</si>
  <si>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</si>
  <si>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</si>
  <si>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</si>
  <si>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</si>
  <si>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</si>
  <si>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</si>
  <si>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</si>
  <si>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</si>
  <si>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</si>
  <si>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</si>
  <si>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</si>
  <si>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</si>
  <si>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</si>
  <si>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</si>
  <si>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</si>
  <si>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</si>
  <si>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</si>
  <si>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</si>
  <si>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</si>
  <si>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</si>
  <si>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</si>
  <si>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</si>
  <si>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</si>
  <si>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</si>
  <si>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</si>
  <si>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</si>
  <si>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</si>
  <si>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</si>
  <si>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</si>
  <si>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</si>
  <si>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</si>
  <si>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</si>
  <si>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</si>
  <si>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</si>
  <si>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</si>
  <si>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</si>
  <si>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</si>
  <si>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</si>
  <si>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</si>
  <si>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</si>
  <si>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</si>
  <si>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</si>
  <si>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</si>
  <si>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</si>
  <si>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</si>
  <si>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</si>
  <si>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</si>
  <si>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</si>
  <si>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</si>
  <si>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</si>
  <si>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</si>
  <si>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</si>
  <si>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</si>
  <si>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</si>
  <si>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</si>
  <si>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</si>
  <si>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</si>
  <si>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</si>
  <si>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</si>
  <si>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</si>
  <si>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</si>
  <si>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</si>
  <si>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</si>
  <si>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</si>
  <si>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</si>
  <si>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</si>
  <si>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</si>
  <si>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</si>
  <si>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</si>
  <si>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</si>
  <si>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</si>
  <si>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</si>
  <si>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</si>
  <si>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</si>
  <si>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</si>
  <si>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</si>
  <si>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</si>
  <si>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</si>
  <si>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</si>
  <si>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</si>
  <si>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</si>
  <si>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</si>
  <si>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</si>
  <si>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</si>
  <si>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</si>
  <si>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</si>
  <si>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</si>
  <si>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</si>
  <si>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</si>
  <si>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</si>
  <si>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</si>
  <si>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</si>
  <si>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</si>
  <si>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</si>
  <si>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</si>
  <si>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</si>
  <si>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</si>
  <si>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</si>
  <si>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</si>
  <si>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</si>
  <si>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</si>
  <si>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</si>
  <si>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</si>
  <si>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</si>
  <si>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</si>
  <si>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</si>
  <si>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</si>
  <si>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</si>
  <si>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</si>
  <si>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</si>
  <si>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</si>
  <si>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</si>
  <si>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</si>
  <si>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</si>
  <si>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</si>
  <si>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</si>
  <si>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</si>
  <si>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</si>
  <si>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</si>
  <si>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</si>
  <si>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</si>
  <si>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</si>
  <si>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</si>
  <si>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</si>
  <si>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</si>
  <si>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</si>
  <si>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</si>
  <si>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</si>
  <si>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</si>
  <si>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</si>
  <si>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</si>
  <si>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</si>
  <si>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</si>
  <si>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</si>
  <si>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</si>
  <si>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</si>
  <si>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</si>
  <si>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</si>
  <si>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</si>
  <si>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</si>
  <si>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</si>
  <si>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LEZERT AU PORT DE LA BESSE</t>
  </si>
  <si>
    <t>LE LEZERT</t>
  </si>
  <si>
    <t>05125200</t>
  </si>
  <si>
    <t>18310006400033</t>
  </si>
  <si>
    <t>Agence de l'Eau Adour-Garonne</t>
  </si>
  <si>
    <t>34255833500077</t>
  </si>
  <si>
    <t>AQUASCOP BIOLOGIE site de Monptellier</t>
  </si>
  <si>
    <t>IBMR-22-M156</t>
  </si>
  <si>
    <t>AURELIA MARQUIS, RACHEL LINARD</t>
  </si>
  <si>
    <t>IBMR standard</t>
  </si>
  <si>
    <t>GAUCHE</t>
  </si>
  <si>
    <t>ETIAGE SEVERE</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</si>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</sst>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635919</v>
      </c>
      <c r="G10" s="114"/>
      <c r="H10" s="115"/>
    </row>
    <row r="11" spans="1:8" ht="15">
      <c r="A11" s="10" t="s">
        <v>2277</v>
      </c>
      <c r="B11" s="47">
        <v>44774</v>
      </c>
      <c r="D11" s="10" t="s">
        <v>2280</v>
      </c>
      <c r="E11" s="52">
        <v>6340963</v>
      </c>
      <c r="G11" s="114"/>
      <c r="H11" s="115"/>
    </row>
    <row r="12" spans="1:8" ht="15">
      <c r="A12" s="10" t="s">
        <v>2283</v>
      </c>
      <c r="B12" s="52" t="s">
        <v>5294</v>
      </c>
      <c r="D12" s="10" t="s">
        <v>2281</v>
      </c>
      <c r="E12" s="52">
        <v>635852</v>
      </c>
      <c r="G12" s="116"/>
      <c r="H12" s="117"/>
    </row>
    <row r="13" spans="1:5" ht="17.25" customHeight="1" thickBot="1">
      <c r="A13" s="2"/>
      <c r="B13" s="55"/>
      <c r="D13" s="10" t="s">
        <v>2282</v>
      </c>
      <c r="E13" s="52">
        <v>6340909</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635919</v>
      </c>
    </row>
    <row r="18" spans="1:3" ht="15">
      <c r="A18" s="124"/>
      <c r="B18" s="49" t="s">
        <v>2267</v>
      </c>
      <c r="C18" s="61">
        <f>E11</f>
        <v>6340963</v>
      </c>
    </row>
    <row r="19" spans="1:2" ht="15">
      <c r="A19" s="3" t="s">
        <v>2063</v>
      </c>
      <c r="B19" s="29">
        <v>232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5.6</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71</v>
      </c>
      <c r="D35" s="28" t="s">
        <v>2284</v>
      </c>
      <c r="E35" s="32">
        <v>29</v>
      </c>
    </row>
    <row r="36" spans="1:5" s="7" customFormat="1" ht="15" customHeight="1">
      <c r="A36" s="5" t="s">
        <v>2113</v>
      </c>
      <c r="B36" s="30">
        <v>85</v>
      </c>
      <c r="C36" s="6"/>
      <c r="D36" s="8" t="s">
        <v>2112</v>
      </c>
      <c r="E36" s="30">
        <v>31</v>
      </c>
    </row>
    <row r="37" spans="1:5" s="7" customFormat="1" ht="15" customHeight="1">
      <c r="A37" s="5" t="s">
        <v>2111</v>
      </c>
      <c r="B37" s="30">
        <v>4.7</v>
      </c>
      <c r="C37" s="6"/>
      <c r="D37" s="8" t="s">
        <v>2110</v>
      </c>
      <c r="E37" s="30">
        <v>5.3</v>
      </c>
    </row>
    <row r="38" spans="1:5" s="7" customFormat="1" ht="15" customHeight="1">
      <c r="A38" s="5" t="s">
        <v>2115</v>
      </c>
      <c r="B38" s="30">
        <v>0.7</v>
      </c>
      <c r="C38" s="6"/>
      <c r="D38" s="8" t="s">
        <v>2115</v>
      </c>
      <c r="E38" s="30">
        <v>0.3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v>1</v>
      </c>
      <c r="C65" s="6"/>
      <c r="D65" s="14" t="s">
        <v>2089</v>
      </c>
      <c r="E65" s="19">
        <v>2</v>
      </c>
    </row>
    <row r="66" spans="1:5" s="15" customFormat="1" ht="15">
      <c r="A66" s="3" t="s">
        <v>2088</v>
      </c>
      <c r="B66" s="9">
        <v>3</v>
      </c>
      <c r="C66" s="6"/>
      <c r="D66" s="10" t="s">
        <v>2088</v>
      </c>
      <c r="E66" s="9">
        <v>5</v>
      </c>
    </row>
    <row r="67" spans="1:5" s="15" customFormat="1" ht="15">
      <c r="A67" s="3" t="s">
        <v>2087</v>
      </c>
      <c r="B67" s="9">
        <v>4</v>
      </c>
      <c r="C67" s="6"/>
      <c r="D67" s="10" t="s">
        <v>2087</v>
      </c>
      <c r="E67" s="9">
        <v>1</v>
      </c>
    </row>
    <row r="68" spans="1:5" s="15" customFormat="1" ht="15">
      <c r="A68" s="3" t="s">
        <v>2086</v>
      </c>
      <c r="B68" s="9">
        <v>2</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3</v>
      </c>
      <c r="C73" s="6"/>
      <c r="D73" s="14" t="s">
        <v>2083</v>
      </c>
      <c r="E73" s="19">
        <v>2</v>
      </c>
    </row>
    <row r="74" spans="1:5" s="15" customFormat="1" ht="15">
      <c r="A74" s="3" t="s">
        <v>2082</v>
      </c>
      <c r="B74" s="9">
        <v>4</v>
      </c>
      <c r="C74" s="6"/>
      <c r="D74" s="10" t="s">
        <v>2082</v>
      </c>
      <c r="E74" s="9">
        <v>4</v>
      </c>
    </row>
    <row r="75" spans="1:5" s="15" customFormat="1" ht="15">
      <c r="A75" s="3" t="s">
        <v>2081</v>
      </c>
      <c r="B75" s="9">
        <v>2</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0.08</v>
      </c>
      <c r="E97" s="89">
        <v>0.01</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0.5</v>
      </c>
      <c r="E98" s="89">
        <v>0.3</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0.11</v>
      </c>
      <c r="E99" s="89">
        <v>0.01</v>
      </c>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0.04</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89"/>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89"/>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0.01</v>
      </c>
      <c r="E103" s="89"/>
      <c r="F103" s="35" t="s">
        <v>2290</v>
      </c>
      <c r="G103" s="79"/>
      <c r="H103" s="80"/>
    </row>
    <row r="104" spans="1:8" ht="15">
      <c r="A104" s="33" t="s">
        <v>775</v>
      </c>
      <c r="B104" s="20" t="str">
        <f>IF(A104="NEWCOD",IF(ISBLANK(G104),"renseigner le champ 'Nouveau taxon'",G104),VLOOKUP(A104,'Ref Taxo'!A:B,2,FALSE))</f>
        <v>Fontinalis squamosa</v>
      </c>
      <c r="C104" s="21">
        <f>IF(A104="NEWCOD",IF(ISBLANK(H104),"NoCod",H104),VLOOKUP(A104,'Ref Taxo'!A:D,4,FALSE))</f>
        <v>1312</v>
      </c>
      <c r="D104" s="34">
        <v>0.01</v>
      </c>
      <c r="E104" s="89"/>
      <c r="F104" s="35" t="s">
        <v>2290</v>
      </c>
      <c r="G104" s="79"/>
      <c r="H104" s="80"/>
    </row>
    <row r="105" spans="1:8" ht="15">
      <c r="A105" s="33" t="s">
        <v>870</v>
      </c>
      <c r="B105" s="20" t="str">
        <f>IF(A105="NEWCOD",IF(ISBLANK(G105),"renseigner le champ 'Nouveau taxon'",G105),VLOOKUP(A105,'Ref Taxo'!A:B,2,FALSE))</f>
        <v>Hygroamblystegium fluviatile</v>
      </c>
      <c r="C105" s="21">
        <f>IF(A105="NEWCOD",IF(ISBLANK(H105),"NoCod",H105),VLOOKUP(A105,'Ref Taxo'!A:D,4,FALSE))</f>
        <v>1237</v>
      </c>
      <c r="D105" s="34">
        <v>0.01</v>
      </c>
      <c r="E105" s="89"/>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89"/>
      <c r="F106" s="35" t="s">
        <v>2290</v>
      </c>
      <c r="G106" s="79"/>
      <c r="H106" s="80"/>
    </row>
    <row r="107" spans="1:8" ht="15">
      <c r="A107" s="33" t="s">
        <v>703</v>
      </c>
      <c r="B107" s="20" t="str">
        <f>IF(A107="NEWCOD",IF(ISBLANK(G107),"renseigner le champ 'Nouveau taxon'",G107),VLOOKUP(A107,'Ref Taxo'!A:B,2,FALSE))</f>
        <v>Oxyrrhynchium speciosum</v>
      </c>
      <c r="C107" s="21">
        <f>IF(A107="NEWCOD",IF(ISBLANK(H107),"NoCod",H107),VLOOKUP(A107,'Ref Taxo'!A:D,4,FALSE))</f>
        <v>30099</v>
      </c>
      <c r="D107" s="34">
        <v>0.02</v>
      </c>
      <c r="E107" s="89"/>
      <c r="F107" s="35" t="s">
        <v>2290</v>
      </c>
      <c r="G107" s="79"/>
      <c r="H107" s="80"/>
    </row>
    <row r="108" spans="1:8" ht="15">
      <c r="A108" s="33" t="s">
        <v>1928</v>
      </c>
      <c r="B108" s="20" t="str">
        <f>IF(A108="NEWCOD",IF(ISBLANK(G108),"renseigner le champ 'Nouveau taxon'",G108),VLOOKUP(A108,'Ref Taxo'!A:B,2,FALSE))</f>
        <v>Thamnobryum alopecurum</v>
      </c>
      <c r="C108" s="21">
        <f>IF(A108="NEWCOD",IF(ISBLANK(H108),"NoCod",H108),VLOOKUP(A108,'Ref Taxo'!A:D,4,FALSE))</f>
        <v>1344</v>
      </c>
      <c r="D108" s="34">
        <v>0.01</v>
      </c>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2023-05-30T10:00:57Z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