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25780" sheetId="2" r:id="rId2"/>
    <sheet name="Mises à jour" sheetId="3" r:id="rId3"/>
  </sheets>
  <definedNames/>
  <calcPr calcId="145621"/>
</workbook>
</file>

<file path=xl/sharedStrings.xml><?xml version="1.0" encoding="utf-8"?>
<sst xmlns="http://schemas.openxmlformats.org/spreadsheetml/2006/main" count="6480" uniqueCount="5304">
  <si>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</si>
  <si>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</si>
  <si>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</si>
  <si>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</si>
  <si>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</si>
  <si>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</si>
  <si>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</si>
  <si>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</si>
  <si>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</si>
  <si>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</si>
  <si>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</si>
  <si>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</si>
  <si>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</si>
  <si>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</si>
  <si>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</si>
  <si>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</si>
  <si>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</si>
  <si>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</si>
  <si>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</si>
  <si>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</si>
  <si>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</si>
  <si>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</si>
  <si>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</si>
  <si>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</si>
  <si>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</si>
  <si>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</si>
  <si>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</si>
  <si>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</si>
  <si>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</si>
  <si>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</si>
  <si>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</si>
  <si>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</si>
  <si>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</si>
  <si>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</si>
  <si>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</si>
  <si>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</si>
  <si>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</si>
  <si>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</si>
  <si>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</si>
  <si>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</si>
  <si>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</si>
  <si>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</si>
  <si>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</si>
  <si>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</si>
  <si>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</si>
  <si>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</si>
  <si>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</si>
  <si>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</si>
  <si>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</si>
  <si>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</si>
  <si>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</si>
  <si>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</si>
  <si>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</si>
  <si>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</si>
  <si>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</si>
  <si>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</si>
  <si>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</si>
  <si>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</si>
  <si>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</si>
  <si>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</si>
  <si>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</si>
  <si>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</si>
  <si>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</si>
  <si>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</si>
  <si>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</si>
  <si>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</si>
  <si>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</si>
  <si>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</si>
  <si>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</si>
  <si>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</si>
  <si>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</si>
  <si>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</si>
  <si>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</si>
  <si>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</si>
  <si>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</si>
  <si>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</si>
  <si>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</si>
  <si>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</si>
  <si>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</si>
  <si>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</si>
  <si>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</si>
  <si>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</si>
  <si>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</si>
  <si>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</si>
  <si>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</si>
  <si>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</si>
  <si>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</si>
  <si>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</si>
  <si>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</si>
  <si>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</si>
  <si>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</si>
  <si>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</si>
  <si>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</si>
  <si>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</si>
  <si>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</si>
  <si>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</si>
  <si>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</si>
  <si>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</si>
  <si>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</si>
  <si>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</si>
  <si>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</si>
  <si>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</si>
  <si>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</si>
  <si>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</si>
  <si>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</si>
  <si>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</si>
  <si>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</si>
  <si>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</si>
  <si>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</si>
  <si>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</si>
  <si>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</si>
  <si>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</si>
  <si>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</si>
  <si>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</si>
  <si>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</si>
  <si>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</si>
  <si>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</si>
  <si>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</si>
  <si>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</si>
  <si>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</si>
  <si>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</si>
  <si>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</si>
  <si>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</si>
  <si>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</si>
  <si>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</si>
  <si>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</si>
  <si>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</si>
  <si>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</si>
  <si>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</si>
  <si>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</si>
  <si>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</si>
  <si>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</si>
  <si>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</si>
  <si>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</si>
  <si>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</si>
  <si>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</si>
  <si>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</si>
  <si>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</si>
  <si>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</si>
  <si>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</si>
  <si>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</si>
  <si>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</si>
  <si>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</si>
  <si>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</si>
  <si>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</si>
  <si>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</si>
  <si>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</si>
  <si>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</si>
  <si>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</si>
  <si>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</si>
  <si>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</si>
  <si>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</si>
  <si>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</si>
  <si>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</si>
  <si>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</si>
  <si>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</si>
  <si>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</si>
  <si>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</si>
  <si>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</si>
  <si>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</si>
  <si>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</si>
  <si>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</si>
  <si>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</si>
  <si>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</si>
  <si>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</si>
  <si>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</si>
  <si>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</si>
  <si>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</si>
  <si>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</si>
  <si>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</si>
  <si>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</si>
  <si>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</si>
  <si>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</si>
  <si>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</si>
  <si>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</si>
  <si>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</si>
  <si>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</si>
  <si>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</si>
  <si>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</si>
  <si>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</si>
  <si>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</si>
  <si>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</si>
  <si>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</si>
  <si>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</si>
  <si>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</si>
  <si>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</si>
  <si>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</si>
  <si>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</si>
  <si>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</si>
  <si>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</si>
  <si>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</si>
  <si>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</si>
  <si>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</si>
  <si>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</si>
  <si>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</si>
  <si>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</si>
  <si>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</si>
  <si>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</si>
  <si>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</si>
  <si>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</si>
  <si>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</si>
  <si>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</si>
  <si>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</si>
  <si>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</si>
  <si>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</si>
  <si>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</si>
  <si>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</si>
  <si>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</si>
  <si>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</si>
  <si>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</si>
  <si>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</si>
  <si>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</si>
  <si>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</si>
  <si>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</si>
  <si>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</si>
  <si>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</si>
  <si>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</si>
  <si>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</si>
  <si>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</si>
  <si>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</si>
  <si>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</si>
  <si>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</si>
  <si>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</si>
  <si>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</si>
  <si>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</si>
  <si>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</si>
  <si>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</si>
  <si>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</si>
  <si>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</si>
  <si>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</si>
  <si>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</si>
  <si>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</si>
  <si>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</si>
  <si>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</si>
  <si>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</si>
  <si>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</si>
  <si>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</si>
  <si>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</si>
  <si>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</si>
  <si>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</si>
  <si>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</si>
  <si>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</si>
  <si>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</si>
  <si>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</si>
  <si>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</si>
  <si>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</si>
  <si>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</si>
  <si>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</si>
  <si>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</si>
  <si>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</si>
  <si>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</si>
  <si>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</si>
  <si>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</si>
  <si>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</si>
  <si>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</si>
  <si>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</si>
  <si>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</si>
  <si>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</si>
  <si>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</si>
  <si>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</si>
  <si>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</si>
  <si>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</si>
  <si>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</si>
  <si>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</si>
  <si>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</si>
  <si>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</si>
  <si>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</si>
  <si>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</si>
  <si>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</si>
  <si>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</si>
  <si>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</si>
  <si>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</si>
  <si>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</si>
  <si>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</si>
  <si>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</si>
  <si>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</si>
  <si>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</si>
  <si>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</si>
  <si>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</si>
  <si>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</si>
  <si>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</si>
  <si>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</si>
  <si>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</si>
  <si>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</si>
  <si>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</si>
  <si>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</si>
  <si>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</si>
  <si>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</si>
  <si>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</si>
  <si>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</si>
  <si>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</si>
  <si>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</si>
  <si>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</si>
  <si>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</si>
  <si>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</si>
  <si>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</si>
  <si>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</si>
  <si>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</si>
  <si>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</si>
  <si>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</si>
  <si>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</si>
  <si>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</si>
  <si>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</si>
  <si>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</si>
  <si>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</si>
  <si>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</si>
  <si>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</si>
  <si>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</si>
  <si>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</si>
  <si>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</si>
  <si>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</si>
  <si>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</si>
  <si>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</si>
  <si>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</si>
  <si>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</si>
  <si>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</si>
  <si>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</si>
  <si>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</si>
  <si>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</si>
  <si>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</si>
  <si>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</si>
  <si>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</si>
  <si>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</si>
  <si>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</si>
  <si>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</si>
  <si>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</si>
  <si>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</si>
  <si>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</si>
  <si>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</si>
  <si>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</si>
  <si>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</si>
  <si>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</si>
  <si>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</si>
  <si>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</si>
  <si>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</si>
  <si>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</si>
  <si>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</si>
  <si>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</si>
  <si>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</si>
  <si>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</si>
  <si>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</si>
  <si>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</si>
  <si>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</si>
  <si>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</si>
  <si>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</si>
  <si>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</si>
  <si>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</si>
  <si>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</si>
  <si>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</si>
  <si>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</si>
  <si>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</si>
  <si>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</si>
  <si>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</si>
  <si>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</si>
  <si>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</si>
  <si>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</si>
  <si>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</si>
  <si>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</si>
  <si>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</si>
  <si>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</si>
  <si>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</si>
  <si>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</si>
  <si>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</si>
  <si>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</si>
  <si>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</si>
  <si>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</si>
  <si>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</si>
  <si>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</si>
  <si>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</si>
  <si>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</si>
  <si>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</si>
  <si>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</si>
  <si>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</si>
  <si>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</si>
  <si>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</si>
  <si>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</si>
  <si>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</si>
  <si>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</si>
  <si>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</si>
  <si>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</si>
  <si>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</si>
  <si>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</si>
  <si>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</si>
  <si>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</si>
  <si>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</si>
  <si>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</si>
  <si>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</si>
  <si>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</si>
  <si>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</si>
  <si>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</si>
  <si>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</si>
  <si>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</si>
  <si>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</si>
  <si>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</si>
  <si>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</si>
  <si>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</si>
  <si>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</si>
  <si>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</si>
  <si>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</si>
  <si>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</si>
  <si>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</si>
  <si>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</si>
  <si>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</si>
  <si>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</si>
  <si>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</si>
  <si>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</si>
  <si>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</si>
  <si>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</si>
  <si>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</si>
  <si>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</si>
  <si>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</si>
  <si>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</si>
  <si>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</si>
  <si>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</si>
  <si>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</si>
  <si>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</si>
  <si>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</si>
  <si>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</si>
  <si>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</si>
  <si>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</si>
  <si>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</si>
  <si>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</si>
  <si>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</si>
  <si>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</si>
  <si>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</si>
  <si>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</si>
  <si>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</si>
  <si>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</si>
  <si>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</si>
  <si>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</si>
  <si>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</si>
  <si>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</si>
  <si>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</si>
  <si>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</si>
  <si>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</si>
  <si>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</si>
  <si>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</si>
  <si>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</si>
  <si>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</si>
  <si>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</si>
  <si>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</si>
  <si>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</si>
  <si>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</si>
  <si>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</si>
  <si>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</si>
  <si>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</si>
  <si>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</si>
  <si>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</si>
  <si>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</si>
  <si>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</si>
  <si>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</si>
  <si>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</si>
  <si>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</si>
  <si>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</si>
  <si>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</si>
  <si>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</si>
  <si>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</si>
  <si>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</si>
  <si>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</si>
  <si>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</si>
  <si>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</si>
  <si>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</si>
  <si>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</si>
  <si>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</si>
  <si>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</si>
  <si>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</si>
  <si>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</si>
  <si>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</si>
  <si>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</si>
  <si>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</si>
  <si>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</si>
  <si>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</si>
  <si>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</si>
  <si>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</si>
  <si>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</si>
  <si>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</si>
  <si>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</si>
  <si>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</si>
  <si>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</si>
  <si>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</si>
  <si>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</si>
  <si>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</si>
  <si>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</si>
  <si>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</si>
  <si>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</si>
  <si>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</si>
  <si>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</si>
  <si>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</si>
  <si>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</si>
  <si>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</si>
  <si>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</si>
  <si>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</si>
  <si>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</si>
  <si>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</si>
  <si>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</si>
  <si>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</si>
  <si>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</si>
  <si>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</si>
  <si>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</si>
  <si>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</si>
  <si>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</si>
  <si>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</si>
  <si>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</si>
  <si>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</si>
  <si>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</si>
  <si>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</si>
  <si>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</si>
  <si>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</si>
  <si>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</si>
  <si>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</si>
  <si>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</si>
  <si>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</si>
  <si>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</si>
  <si>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</si>
  <si>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</si>
  <si>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</si>
  <si>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</si>
  <si>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</si>
  <si>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</si>
  <si>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</si>
  <si>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</si>
  <si>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</si>
  <si>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</si>
  <si>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</si>
  <si>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</si>
  <si>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</si>
  <si>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</si>
  <si>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</si>
  <si>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</si>
  <si>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</si>
  <si>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</si>
  <si>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</si>
  <si>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</si>
  <si>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</si>
  <si>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</si>
  <si>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</si>
  <si>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</si>
  <si>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</si>
  <si>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</si>
  <si>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</si>
  <si>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</si>
  <si>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</si>
  <si>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</si>
  <si>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</si>
  <si>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</si>
  <si>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</si>
  <si>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</si>
  <si>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</si>
  <si>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</si>
  <si>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</si>
  <si>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</si>
  <si>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</si>
  <si>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</si>
  <si>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</si>
  <si>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</si>
  <si>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</si>
  <si>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</si>
  <si>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</si>
  <si>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</si>
  <si>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</si>
  <si>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</si>
  <si>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</si>
  <si>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</si>
  <si>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</si>
  <si>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</si>
  <si>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</si>
  <si>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</si>
  <si>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</si>
  <si>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</si>
  <si>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</si>
  <si>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</si>
  <si>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</si>
  <si>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</si>
  <si>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</si>
  <si>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</si>
  <si>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</si>
  <si>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</si>
  <si>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</si>
  <si>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</si>
  <si>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</si>
  <si>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</si>
  <si>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</si>
  <si>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</si>
  <si>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</si>
  <si>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</si>
  <si>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</si>
  <si>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</si>
  <si>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</si>
  <si>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</si>
  <si>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</si>
  <si>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</si>
  <si>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</si>
  <si>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</si>
  <si>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</si>
  <si>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</si>
  <si>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</si>
  <si>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</si>
  <si>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</si>
  <si>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</si>
  <si>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</si>
  <si>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</si>
  <si>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</si>
  <si>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</si>
  <si>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</si>
  <si>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</si>
  <si>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</si>
  <si>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</si>
  <si>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</si>
  <si>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</si>
  <si>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</si>
  <si>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</si>
  <si>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</si>
  <si>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</si>
  <si>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</si>
  <si>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</si>
  <si>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</si>
  <si>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</si>
  <si>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</si>
  <si>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</si>
  <si>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</si>
  <si>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</si>
  <si>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</si>
  <si>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</si>
  <si>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</si>
  <si>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</si>
  <si>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</si>
  <si>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</si>
  <si>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</si>
  <si>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</si>
  <si>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</si>
  <si>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</si>
  <si>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</si>
  <si>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</si>
  <si>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</si>
  <si>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</si>
  <si>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</si>
  <si>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</si>
  <si>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</si>
  <si>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</si>
  <si>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</si>
  <si>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</si>
  <si>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</si>
  <si>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</si>
  <si>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</si>
  <si>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</si>
  <si>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</si>
  <si>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</si>
  <si>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</si>
  <si>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</si>
  <si>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</si>
  <si>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</si>
  <si>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</si>
  <si>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</si>
  <si>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</si>
  <si>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</si>
  <si>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</si>
  <si>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</si>
  <si>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</si>
  <si>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</si>
  <si>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</si>
  <si>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</si>
  <si>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</si>
  <si>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</si>
  <si>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</si>
  <si>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</si>
  <si>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</si>
  <si>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</si>
  <si>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</si>
  <si>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</si>
  <si>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</si>
  <si>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</si>
  <si>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</si>
  <si>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</si>
  <si>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</si>
  <si>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</si>
  <si>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</si>
  <si>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</si>
  <si>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</si>
  <si>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</si>
  <si>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</si>
  <si>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</si>
  <si>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</si>
  <si>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</si>
  <si>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</si>
  <si>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</si>
  <si>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</si>
  <si>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</si>
  <si>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</si>
  <si>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</si>
  <si>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</si>
  <si>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</si>
  <si>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</si>
  <si>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</si>
  <si>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</si>
  <si>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</si>
  <si>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</si>
  <si>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</si>
  <si>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</si>
  <si>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</si>
  <si>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</si>
  <si>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</si>
  <si>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</si>
  <si>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</si>
  <si>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</si>
  <si>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</si>
  <si>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</si>
  <si>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</si>
  <si>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</si>
  <si>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</si>
  <si>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</si>
  <si>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</si>
  <si>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</si>
  <si>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</si>
  <si>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</si>
  <si>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</si>
  <si>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</si>
  <si>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</si>
  <si>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</si>
  <si>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</si>
  <si>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</si>
  <si>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</si>
  <si>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</si>
  <si>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</si>
  <si>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</si>
  <si>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</si>
  <si>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</si>
  <si>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</si>
  <si>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</si>
  <si>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</si>
  <si>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</si>
  <si>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</si>
  <si>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</si>
  <si>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</si>
  <si>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</si>
  <si>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</si>
  <si>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</si>
  <si>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</si>
  <si>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</si>
  <si>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</si>
  <si>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</si>
  <si>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</si>
  <si>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</si>
  <si>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</si>
  <si>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</si>
  <si>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</si>
  <si>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</si>
  <si>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</si>
  <si>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</si>
  <si>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</si>
  <si>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</si>
  <si>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</si>
  <si>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</si>
  <si>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</si>
  <si>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</si>
  <si>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</si>
  <si>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</si>
  <si>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</si>
  <si>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</si>
  <si>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</si>
  <si>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</si>
  <si>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</si>
  <si>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</si>
  <si>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</si>
  <si>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</si>
  <si>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</si>
  <si>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</si>
  <si>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</si>
  <si>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</si>
  <si>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</si>
  <si>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</si>
  <si>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</si>
  <si>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</si>
  <si>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</si>
  <si>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</si>
  <si>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</si>
  <si>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</si>
  <si>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</si>
  <si>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</si>
  <si>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</si>
  <si>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</si>
  <si>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</si>
  <si>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</si>
  <si>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</si>
  <si>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</si>
  <si>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</si>
  <si>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</si>
  <si>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</si>
  <si>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</si>
  <si>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</si>
  <si>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</si>
  <si>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</si>
  <si>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</si>
  <si>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</si>
  <si>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</si>
  <si>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</si>
  <si>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</si>
  <si>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</si>
  <si>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</si>
  <si>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</si>
  <si>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</si>
  <si>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</si>
  <si>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</si>
  <si>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</si>
  <si>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</si>
  <si>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</si>
  <si>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</si>
  <si>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</si>
  <si>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</si>
  <si>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</si>
  <si>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</si>
  <si>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</si>
  <si>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</si>
  <si>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</si>
  <si>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</si>
  <si>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</si>
  <si>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</si>
  <si>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</si>
  <si>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</si>
  <si>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</si>
  <si>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</si>
  <si>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</si>
  <si>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</si>
  <si>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</si>
  <si>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</si>
  <si>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</si>
  <si>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</si>
  <si>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</si>
  <si>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</si>
  <si>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</si>
  <si>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</si>
  <si>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</si>
  <si>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</si>
  <si>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</si>
  <si>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</si>
  <si>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</si>
  <si>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</si>
  <si>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</si>
  <si>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</si>
  <si>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</si>
  <si>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</si>
  <si>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</si>
  <si>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</si>
  <si>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</si>
  <si>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</si>
  <si>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</si>
  <si>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</si>
  <si>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</si>
  <si>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</si>
  <si>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</si>
  <si>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</si>
  <si>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</si>
  <si>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</si>
  <si>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</si>
  <si>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</si>
  <si>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</si>
  <si>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</si>
  <si>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</si>
  <si>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</si>
  <si>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</si>
  <si>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</si>
  <si>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</si>
  <si>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</si>
  <si>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</si>
  <si>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</si>
  <si>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</si>
  <si>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</si>
  <si>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</si>
  <si>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</si>
  <si>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</si>
  <si>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</si>
  <si>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</si>
  <si>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</si>
  <si>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</si>
  <si>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</si>
  <si>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</si>
  <si>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</si>
  <si>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</si>
  <si>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</si>
  <si>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</si>
  <si>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</si>
  <si>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</si>
  <si>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</si>
  <si>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</si>
  <si>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</si>
  <si>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</si>
  <si>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</si>
  <si>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</si>
  <si>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</si>
  <si>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</si>
  <si>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</si>
  <si>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</si>
  <si>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</si>
  <si>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</si>
  <si>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</si>
  <si>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</si>
  <si>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</si>
  <si>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</si>
  <si>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</si>
  <si>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</si>
  <si>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</si>
  <si>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</si>
  <si>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</si>
  <si>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</si>
  <si>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</si>
  <si>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</si>
  <si>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</si>
  <si>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</si>
  <si>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</si>
  <si>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</si>
  <si>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</si>
  <si>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</si>
  <si>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</si>
  <si>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</si>
  <si>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</si>
  <si>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</si>
  <si>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</si>
  <si>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</si>
  <si>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</si>
  <si>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</si>
  <si>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</si>
  <si>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</si>
  <si>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</si>
  <si>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</si>
  <si>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</si>
  <si>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</si>
  <si>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</si>
  <si>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</si>
  <si>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</si>
  <si>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</si>
  <si>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</si>
  <si>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</si>
  <si>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</si>
  <si>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</si>
  <si>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</si>
  <si>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</si>
  <si>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</si>
  <si>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</si>
  <si>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</si>
  <si>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</si>
  <si>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</si>
  <si>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</si>
  <si>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</si>
  <si>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</si>
  <si>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</si>
  <si>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</si>
  <si>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</si>
  <si>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</si>
  <si>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</si>
  <si>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</si>
  <si>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</si>
  <si>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</si>
  <si>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</si>
  <si>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</si>
  <si>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</si>
  <si>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</si>
  <si>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</si>
  <si>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</si>
  <si>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</si>
  <si>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</si>
  <si>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</si>
  <si>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</si>
  <si>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</si>
  <si>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</si>
  <si>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</si>
  <si>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</si>
  <si>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</si>
  <si>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</si>
  <si>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</si>
  <si>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</si>
  <si>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</si>
  <si>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</si>
  <si>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</si>
  <si>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</si>
  <si>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</si>
  <si>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</si>
  <si>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</si>
  <si>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</si>
  <si>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</si>
  <si>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</si>
  <si>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</si>
  <si>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</si>
  <si>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</si>
  <si>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</si>
  <si>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</si>
  <si>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</si>
  <si>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</si>
  <si>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</si>
  <si>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</si>
  <si>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</si>
  <si>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</si>
  <si>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</si>
  <si>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</si>
  <si>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</si>
  <si>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</si>
  <si>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</si>
  <si>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</si>
  <si>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</si>
  <si>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</si>
  <si>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</si>
  <si>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</si>
  <si>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</si>
  <si>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</si>
  <si>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</si>
  <si>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</si>
  <si>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</si>
  <si>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</si>
  <si>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</si>
  <si>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</si>
  <si>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</si>
  <si>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</si>
  <si>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</si>
  <si>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</si>
  <si>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</si>
  <si>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</si>
  <si>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</si>
  <si>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</si>
  <si>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</si>
  <si>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</si>
  <si>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</si>
  <si>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</si>
  <si>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</si>
  <si>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</si>
  <si>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</si>
  <si>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</si>
  <si>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</si>
  <si>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</si>
  <si>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</si>
  <si>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</si>
  <si>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</si>
  <si>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</si>
  <si>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</si>
  <si>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</si>
  <si>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</si>
  <si>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</si>
  <si>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</si>
  <si>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</si>
  <si>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</si>
  <si>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</si>
  <si>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</si>
  <si>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</si>
  <si>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</si>
  <si>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</si>
  <si>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</si>
  <si>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</si>
  <si>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</si>
  <si>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</si>
  <si>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</si>
  <si>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</si>
  <si>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</si>
  <si>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</si>
  <si>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</si>
  <si>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</si>
  <si>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</si>
  <si>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</si>
  <si>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</si>
  <si>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</si>
  <si>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</si>
  <si>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</si>
  <si>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</si>
  <si>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</si>
  <si>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</si>
  <si>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</si>
  <si>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</si>
  <si>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</si>
  <si>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</si>
  <si>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</si>
  <si>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</si>
  <si>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</si>
  <si>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</si>
  <si>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</si>
  <si>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</si>
  <si>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</si>
  <si>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</si>
  <si>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</si>
  <si>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</si>
  <si>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</si>
  <si>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</si>
  <si>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</si>
  <si>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</si>
  <si>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</si>
  <si>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</si>
  <si>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</si>
  <si>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</si>
  <si>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</si>
  <si>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</si>
  <si>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</si>
  <si>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</si>
  <si>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</si>
  <si>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</si>
  <si>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</si>
  <si>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</si>
  <si>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</si>
  <si>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</si>
  <si>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</si>
  <si>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</si>
  <si>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</si>
  <si>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</si>
  <si>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</si>
  <si>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</si>
  <si>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</si>
  <si>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</si>
  <si>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</si>
  <si>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</si>
  <si>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</si>
  <si>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</si>
  <si>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</si>
  <si>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</si>
  <si>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</si>
  <si>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</si>
  <si>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</si>
  <si>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</si>
  <si>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</si>
  <si>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</si>
  <si>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</si>
  <si>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</si>
  <si>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</si>
  <si>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</si>
  <si>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</si>
  <si>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</si>
  <si>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</si>
  <si>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</si>
  <si>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</si>
  <si>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</si>
  <si>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</si>
  <si>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</si>
  <si>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</si>
  <si>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</si>
  <si>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</si>
  <si>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</si>
  <si>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</si>
  <si>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</si>
  <si>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</si>
  <si>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</si>
  <si>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</si>
  <si>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</si>
  <si>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</si>
  <si>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</si>
  <si>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</si>
  <si>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</si>
  <si>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</si>
  <si>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</si>
  <si>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</si>
  <si>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</si>
  <si>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</si>
  <si>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</si>
  <si>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</si>
  <si>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</si>
  <si>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</si>
  <si>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</si>
  <si>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</si>
  <si>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</si>
  <si>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</si>
  <si>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</si>
  <si>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</si>
  <si>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</si>
  <si>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</si>
  <si>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</si>
  <si>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</si>
  <si>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</si>
  <si>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</si>
  <si>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</si>
  <si>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</si>
  <si>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</si>
  <si>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</si>
  <si>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</si>
  <si>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</si>
  <si>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</si>
  <si>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</si>
  <si>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</si>
  <si>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</si>
  <si>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</si>
  <si>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</si>
  <si>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</si>
  <si>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</si>
  <si>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</si>
  <si>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</si>
  <si>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</si>
  <si>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</si>
  <si>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</si>
  <si>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</si>
  <si>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</si>
  <si>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</si>
  <si>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</si>
  <si>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</si>
  <si>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</si>
  <si>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</si>
  <si>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</si>
  <si>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</si>
  <si>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</si>
  <si>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</si>
  <si>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</si>
  <si>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</si>
  <si>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</si>
  <si>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</si>
  <si>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</si>
  <si>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</si>
  <si>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</si>
  <si>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</si>
  <si>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</si>
  <si>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</si>
  <si>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</si>
  <si>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</si>
  <si>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</si>
  <si>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</si>
  <si>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</si>
  <si>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</si>
  <si>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</si>
  <si>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</si>
  <si>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</si>
  <si>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</si>
  <si>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</si>
  <si>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</si>
  <si>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</si>
  <si>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</si>
  <si>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</si>
  <si>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</si>
  <si>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</si>
  <si>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</si>
  <si>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</si>
  <si>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</si>
  <si>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</si>
  <si>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</si>
  <si>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</si>
  <si>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</si>
  <si>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</si>
  <si>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</si>
  <si>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</si>
  <si>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</si>
  <si>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</si>
  <si>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</si>
  <si>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</si>
  <si>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</si>
  <si>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</si>
  <si>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</si>
  <si>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</si>
  <si>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</si>
  <si>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</si>
  <si>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</si>
  <si>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</si>
  <si>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</si>
  <si>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</si>
  <si>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</si>
  <si>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</si>
  <si>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</si>
  <si>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</si>
  <si>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</si>
  <si>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</si>
  <si>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</si>
  <si>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</si>
  <si>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</si>
  <si>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</si>
  <si>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</si>
  <si>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</si>
  <si>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</si>
  <si>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</si>
  <si>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</si>
  <si>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</si>
  <si>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</si>
  <si>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</si>
  <si>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</si>
  <si>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</si>
  <si>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</si>
  <si>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</si>
  <si>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</si>
  <si>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</si>
  <si>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</si>
  <si>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</si>
  <si>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</si>
  <si>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</si>
  <si>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</si>
  <si>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</si>
  <si>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</si>
  <si>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</si>
  <si>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</si>
  <si>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</si>
  <si>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</si>
  <si>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</si>
  <si>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</si>
  <si>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</si>
  <si>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</si>
  <si>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</si>
  <si>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</si>
  <si>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</si>
  <si>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</si>
  <si>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</si>
  <si>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</si>
  <si>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</si>
  <si>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</si>
  <si>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</si>
  <si>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</si>
  <si>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</si>
  <si>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</si>
  <si>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</si>
  <si>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</si>
  <si>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</si>
  <si>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</si>
  <si>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</si>
  <si>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</si>
  <si>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</si>
  <si>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</si>
  <si>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</si>
  <si>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</si>
  <si>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</si>
  <si>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</si>
  <si>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</si>
  <si>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</si>
  <si>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</si>
  <si>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</si>
  <si>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</si>
  <si>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</si>
  <si>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</si>
  <si>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</si>
  <si>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</si>
  <si>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</si>
  <si>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</si>
  <si>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</si>
  <si>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</si>
  <si>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</si>
  <si>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</si>
  <si>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</si>
  <si>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</si>
  <si>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</si>
  <si>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</si>
  <si>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</si>
  <si>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</si>
  <si>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</si>
  <si>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</si>
  <si>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</si>
  <si>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</si>
  <si>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</si>
  <si>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</si>
  <si>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</si>
  <si>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</si>
  <si>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</si>
  <si>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</si>
  <si>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</si>
  <si>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</si>
  <si>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</si>
  <si>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</si>
  <si>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</si>
  <si>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</si>
  <si>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</si>
  <si>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</si>
  <si>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</si>
  <si>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</si>
  <si>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</si>
  <si>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</si>
  <si>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</si>
  <si>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</si>
  <si>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</si>
  <si>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</si>
  <si>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</si>
  <si>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</si>
  <si>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</si>
  <si>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</si>
  <si>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</si>
  <si>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</si>
  <si>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</si>
  <si>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</si>
  <si>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</si>
  <si>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</si>
  <si>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</si>
  <si>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</si>
  <si>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</si>
  <si>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</si>
  <si>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</si>
  <si>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</si>
  <si>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</si>
  <si>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</si>
  <si>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</si>
  <si>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</si>
  <si>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</si>
  <si>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</si>
  <si>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</si>
  <si>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</si>
  <si>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</si>
  <si>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</si>
  <si>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</si>
  <si>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</si>
  <si>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</si>
  <si>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</si>
  <si>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</si>
  <si>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</si>
  <si>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</si>
  <si>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</si>
  <si>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</si>
  <si>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</si>
  <si>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</si>
  <si>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</si>
  <si>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</si>
  <si>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</si>
  <si>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</si>
  <si>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</si>
  <si>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</si>
  <si>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</si>
  <si>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</si>
  <si>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</si>
  <si>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</si>
  <si>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</si>
  <si>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</si>
  <si>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</si>
  <si>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</si>
  <si>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</si>
  <si>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</si>
  <si>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</si>
  <si>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</si>
  <si>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</si>
  <si>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</si>
  <si>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</si>
  <si>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</si>
  <si>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</si>
  <si>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</si>
  <si>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</si>
  <si>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</si>
  <si>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</si>
  <si>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</si>
  <si>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</si>
  <si>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</si>
  <si>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</si>
  <si>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</si>
  <si>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</si>
  <si>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</si>
  <si>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</si>
  <si>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</si>
  <si>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</si>
  <si>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</si>
  <si>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</si>
  <si>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</si>
  <si>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</si>
  <si>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</si>
  <si>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</si>
  <si>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</si>
  <si>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</si>
  <si>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</si>
  <si>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</si>
  <si>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</si>
  <si>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</si>
  <si>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</si>
  <si>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</si>
  <si>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</si>
  <si>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</si>
  <si>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</si>
  <si>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</si>
  <si>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</si>
  <si>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</si>
  <si>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</si>
  <si>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</si>
  <si>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</si>
  <si>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</si>
  <si>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</si>
  <si>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</si>
  <si>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</si>
  <si>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</si>
  <si>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</si>
  <si>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</si>
  <si>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</si>
  <si>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</si>
  <si>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</si>
  <si>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</si>
  <si>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</si>
  <si>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</si>
  <si>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</si>
  <si>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</si>
  <si>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</si>
  <si>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</si>
  <si>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</si>
  <si>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</si>
  <si>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</si>
  <si>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</si>
  <si>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</si>
  <si>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</si>
  <si>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</si>
  <si>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</si>
  <si>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</si>
  <si>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</si>
  <si>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</si>
  <si>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</si>
  <si>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</si>
  <si>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</si>
  <si>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</si>
  <si>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</si>
  <si>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</si>
  <si>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</si>
  <si>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</si>
  <si>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</si>
  <si>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</si>
  <si>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</si>
  <si>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</si>
  <si>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</si>
  <si>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</si>
  <si>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</si>
  <si>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</si>
  <si>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</si>
  <si>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</si>
  <si>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</si>
  <si>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</si>
  <si>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</si>
  <si>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</si>
  <si>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</si>
  <si>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</si>
  <si>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</si>
  <si>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</si>
  <si>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</si>
  <si>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</si>
  <si>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</si>
  <si>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</si>
  <si>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</si>
  <si>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</si>
  <si>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</si>
  <si>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</si>
  <si>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</si>
  <si>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</si>
  <si>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</si>
  <si>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</si>
  <si>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</si>
  <si>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</si>
  <si>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</si>
  <si>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</si>
  <si>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</si>
  <si>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</si>
  <si>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</si>
  <si>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</si>
  <si>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</si>
  <si>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</si>
  <si>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</si>
  <si>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</si>
  <si>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</si>
  <si>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</si>
  <si>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</si>
  <si>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</si>
  <si>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</si>
  <si>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</si>
  <si>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</si>
  <si>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</si>
  <si>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</si>
  <si>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</si>
  <si>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</si>
  <si>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</si>
  <si>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</si>
  <si>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</si>
  <si>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</si>
  <si>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</si>
  <si>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</si>
  <si>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</si>
  <si>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</si>
  <si>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</si>
  <si>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</si>
  <si>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</si>
  <si>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</si>
  <si>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</si>
  <si>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</si>
  <si>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</si>
  <si>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</si>
  <si>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</si>
  <si>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</si>
  <si>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</si>
  <si>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</si>
  <si>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</si>
  <si>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</si>
  <si>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</si>
  <si>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</si>
  <si>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</si>
  <si>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</si>
  <si>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</si>
  <si>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</si>
  <si>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</si>
  <si>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</si>
  <si>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</si>
  <si>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</si>
  <si>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</si>
  <si>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</si>
  <si>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</si>
  <si>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</si>
  <si>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</si>
  <si>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</si>
  <si>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</si>
  <si>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</si>
  <si>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</si>
  <si>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</si>
  <si>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</si>
  <si>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</si>
  <si>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</si>
  <si>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</si>
  <si>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</si>
  <si>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</si>
  <si>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</si>
  <si>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</si>
  <si>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</si>
  <si>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</si>
  <si>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</si>
  <si>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</si>
  <si>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</si>
  <si>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</si>
  <si>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</si>
  <si>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</si>
  <si>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</si>
  <si>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</si>
  <si>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</si>
  <si>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</si>
  <si>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</si>
  <si>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</si>
  <si>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</si>
  <si>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</si>
  <si>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</si>
  <si>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</si>
  <si>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</si>
  <si>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</si>
  <si>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</si>
  <si>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</si>
  <si>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</si>
  <si>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</si>
  <si>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</si>
  <si>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</si>
  <si>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</si>
  <si>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</si>
  <si>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</si>
  <si>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</si>
  <si>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</si>
  <si>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</si>
  <si>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</si>
  <si>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</si>
  <si>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</si>
  <si>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</si>
  <si>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</si>
  <si>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</si>
  <si>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</si>
  <si>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</si>
  <si>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</si>
  <si>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</si>
  <si>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</si>
  <si>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</si>
  <si>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</si>
  <si>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</si>
  <si>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</si>
  <si>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</si>
  <si>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</si>
  <si>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</si>
  <si>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</si>
  <si>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</si>
  <si>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</si>
  <si>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</si>
  <si>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</si>
  <si>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</si>
  <si>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</si>
  <si>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</si>
  <si>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</si>
  <si>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</si>
  <si>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</si>
  <si>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</si>
  <si>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</si>
  <si>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</si>
  <si>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</si>
  <si>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</si>
  <si>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</si>
  <si>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</si>
  <si>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</si>
  <si>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</si>
  <si>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</si>
  <si>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</si>
  <si>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</si>
  <si>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</si>
  <si>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</si>
  <si>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</si>
  <si>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</si>
  <si>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</si>
  <si>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</si>
  <si>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</si>
  <si>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</si>
  <si>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</si>
  <si>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</si>
  <si>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</si>
  <si>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</si>
  <si>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</si>
  <si>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</si>
  <si>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</si>
  <si>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</si>
  <si>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</si>
  <si>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</si>
  <si>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</si>
  <si>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</si>
  <si>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</si>
  <si>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</si>
  <si>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</si>
  <si>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</si>
  <si>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</si>
  <si>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</si>
  <si>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</si>
  <si>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</si>
  <si>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</si>
  <si>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</si>
  <si>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</si>
  <si>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</si>
  <si>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</si>
  <si>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</si>
  <si>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</si>
  <si>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</si>
  <si>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</si>
  <si>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</si>
  <si>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</si>
  <si>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</si>
  <si>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</si>
  <si>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</si>
  <si>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</si>
  <si>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</si>
  <si>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</si>
  <si>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</si>
  <si>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</si>
  <si>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</si>
  <si>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</si>
  <si>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</si>
  <si>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</si>
  <si>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</si>
  <si>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</si>
  <si>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</si>
  <si>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</si>
  <si>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</si>
  <si>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</si>
  <si>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</si>
  <si>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</si>
  <si>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</si>
  <si>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</si>
  <si>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</si>
  <si>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</si>
  <si>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</si>
  <si>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</si>
  <si>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</si>
  <si>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</si>
  <si>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</si>
  <si>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</si>
  <si>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</si>
  <si>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</si>
  <si>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</si>
  <si>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</si>
  <si>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</si>
  <si>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</si>
  <si>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</si>
  <si>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</si>
  <si>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</si>
  <si>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</si>
  <si>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</si>
  <si>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</si>
  <si>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</si>
  <si>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</si>
  <si>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</si>
  <si>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</si>
  <si>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</si>
  <si>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</si>
  <si>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</si>
  <si>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</si>
  <si>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</si>
  <si>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</si>
  <si>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</si>
  <si>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</si>
  <si>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</si>
  <si>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</si>
  <si>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</si>
  <si>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</si>
  <si>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</si>
  <si>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</si>
  <si>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</si>
  <si>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</si>
  <si>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</si>
  <si>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</si>
  <si>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</si>
  <si>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</si>
  <si>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</si>
  <si>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</si>
  <si>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</si>
  <si>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</si>
  <si>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</si>
  <si>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</si>
  <si>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</si>
  <si>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</si>
  <si>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</si>
  <si>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</si>
  <si>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</si>
  <si>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</si>
  <si>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</si>
  <si>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</si>
  <si>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</si>
  <si>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</si>
  <si>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</si>
  <si>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</si>
  <si>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</si>
  <si>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</si>
  <si>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</si>
  <si>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</si>
  <si>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</si>
  <si>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</si>
  <si>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</si>
  <si>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</si>
  <si>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</si>
  <si>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</si>
  <si>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</si>
  <si>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</si>
  <si>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</si>
  <si>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</si>
  <si>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</si>
  <si>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</si>
  <si>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</si>
  <si>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</si>
  <si>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</si>
  <si>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</si>
  <si>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</si>
  <si>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</si>
  <si>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</si>
  <si>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</si>
  <si>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</si>
  <si>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</si>
  <si>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</si>
  <si>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</si>
  <si>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</si>
  <si>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</si>
  <si>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</si>
  <si>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</si>
  <si>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</si>
  <si>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</si>
  <si>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</si>
  <si>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</si>
  <si>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</si>
  <si>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</si>
  <si>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</si>
  <si>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</si>
  <si>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</si>
  <si>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</si>
  <si>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</si>
  <si>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</si>
  <si>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</si>
  <si>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</si>
  <si>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</si>
  <si>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</si>
  <si>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</si>
  <si>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</si>
  <si>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</si>
  <si>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</si>
  <si>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</si>
  <si>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</si>
  <si>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</si>
  <si>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</si>
  <si>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</si>
  <si>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</si>
  <si>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</si>
  <si>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</si>
  <si>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</si>
  <si>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</si>
  <si>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</si>
  <si>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</si>
  <si>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</si>
  <si>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</si>
  <si>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</si>
  <si>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</si>
  <si>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</si>
  <si>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</si>
  <si>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</si>
  <si>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</si>
  <si>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</si>
  <si>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</si>
  <si>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</si>
  <si>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</si>
  <si>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</si>
  <si>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</si>
  <si>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</si>
  <si>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</si>
  <si>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</si>
  <si>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</si>
  <si>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</si>
  <si>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</si>
  <si>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</si>
  <si>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</si>
  <si>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</si>
  <si>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</si>
  <si>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</si>
  <si>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</si>
  <si>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</si>
  <si>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</si>
  <si>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</si>
  <si>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</si>
  <si>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</si>
  <si>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</si>
  <si>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</si>
  <si>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</si>
  <si>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</si>
  <si>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</si>
  <si>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</si>
  <si>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</si>
  <si>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</si>
  <si>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</si>
  <si>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</si>
  <si>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</si>
  <si>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</si>
  <si>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</si>
  <si>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</si>
  <si>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</si>
  <si>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</si>
  <si>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</si>
  <si>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</si>
  <si>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</si>
  <si>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</si>
  <si>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</si>
  <si>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</si>
  <si>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</si>
  <si>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</si>
  <si>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</si>
  <si>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</si>
  <si>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</si>
  <si>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</si>
  <si>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</si>
  <si>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</si>
  <si>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</si>
  <si>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</si>
  <si>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</si>
  <si>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</si>
  <si>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</si>
  <si>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</si>
  <si>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</si>
  <si>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</si>
  <si>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</si>
  <si>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</si>
  <si>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</si>
  <si>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</si>
  <si>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</si>
  <si>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</si>
  <si>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</si>
  <si>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</si>
  <si>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</si>
  <si>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</si>
  <si>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</si>
  <si>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</si>
  <si>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</si>
  <si>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</si>
  <si>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</si>
  <si>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</si>
  <si>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</si>
  <si>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</si>
  <si>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</si>
  <si>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</si>
  <si>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</si>
  <si>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</si>
  <si>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</si>
  <si>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</si>
  <si>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</si>
  <si>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</si>
  <si>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</si>
  <si>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</si>
  <si>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</si>
  <si>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</si>
  <si>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</si>
  <si>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</si>
  <si>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</si>
  <si>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</si>
  <si>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</si>
  <si>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</si>
  <si>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</si>
  <si>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</si>
  <si>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</si>
  <si>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</si>
  <si>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</si>
  <si>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</si>
  <si>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</si>
  <si>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</si>
  <si>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</si>
  <si>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</si>
  <si>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</si>
  <si>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</si>
  <si>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</si>
  <si>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</si>
  <si>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</si>
  <si>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</si>
  <si>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</si>
  <si>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</si>
  <si>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</si>
  <si>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</si>
  <si>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</si>
  <si>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</si>
  <si>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</si>
  <si>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</si>
  <si>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</si>
  <si>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</si>
  <si>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</si>
  <si>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</si>
  <si>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</si>
  <si>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</si>
  <si>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</si>
  <si>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</si>
  <si>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</si>
  <si>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</si>
  <si>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</si>
  <si>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</si>
  <si>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</si>
  <si>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</si>
  <si>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</si>
  <si>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</si>
  <si>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</si>
  <si>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</si>
  <si>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</si>
  <si>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</si>
  <si>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</si>
  <si>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</si>
  <si>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</si>
  <si>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</si>
  <si>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</si>
  <si>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</si>
  <si>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</si>
  <si>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</si>
  <si>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</si>
  <si>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</si>
  <si>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</si>
  <si>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</si>
  <si>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</si>
  <si>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</si>
  <si>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</si>
  <si>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</si>
  <si>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</si>
  <si>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</si>
  <si>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</si>
  <si>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</si>
  <si>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</si>
  <si>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</si>
  <si>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</si>
  <si>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</si>
  <si>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</si>
  <si>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</si>
  <si>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</si>
  <si>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</si>
  <si>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</si>
  <si>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</si>
  <si>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</si>
  <si>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</si>
  <si>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</si>
  <si>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</si>
  <si>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</si>
  <si>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</si>
  <si>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</si>
  <si>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</si>
  <si>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</si>
  <si>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</si>
  <si>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</si>
  <si>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</si>
  <si>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</si>
  <si>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</si>
  <si>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</si>
  <si>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</si>
  <si>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</si>
  <si>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</si>
  <si>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</si>
  <si>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</si>
  <si>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</si>
  <si>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</si>
  <si>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</si>
  <si>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</si>
  <si>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</si>
  <si>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</si>
  <si>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</si>
  <si>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</si>
  <si>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</si>
  <si>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</si>
  <si>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</si>
  <si>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</si>
  <si>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</si>
  <si>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</si>
  <si>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</si>
  <si>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</si>
  <si>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</si>
  <si>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</si>
  <si>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</si>
  <si>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</si>
  <si>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</si>
  <si>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</si>
  <si>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</si>
  <si>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</si>
  <si>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</si>
  <si>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</si>
  <si>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</si>
  <si>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</si>
  <si>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</si>
  <si>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</si>
  <si>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</si>
  <si>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</si>
  <si>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</si>
  <si>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</si>
  <si>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</si>
  <si>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</si>
  <si>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</si>
  <si>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</si>
  <si>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</si>
  <si>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</si>
  <si>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</si>
  <si>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</si>
  <si>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</si>
  <si>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</si>
  <si>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</si>
  <si>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</si>
  <si>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</si>
  <si>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</si>
  <si>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</si>
  <si>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</si>
  <si>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</si>
  <si>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</si>
  <si>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</si>
  <si>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</si>
  <si>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</si>
  <si>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</si>
  <si>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</si>
  <si>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</si>
  <si>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</si>
  <si>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</si>
  <si>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</si>
  <si>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</si>
  <si>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</si>
  <si>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</si>
  <si>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</si>
  <si>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</si>
  <si>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</si>
  <si>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</si>
  <si>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</si>
  <si>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</si>
  <si>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</si>
  <si>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</si>
  <si>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</si>
  <si>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</si>
  <si>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</si>
  <si>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</si>
  <si>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</si>
  <si>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</si>
  <si>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</si>
  <si>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</si>
  <si>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</si>
  <si>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</si>
  <si>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</si>
  <si>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</si>
  <si>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</si>
  <si>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</si>
  <si>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</si>
  <si>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</si>
  <si>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</si>
  <si>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</si>
  <si>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</si>
  <si>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</si>
  <si>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</si>
  <si>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</si>
  <si>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</si>
  <si>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</si>
  <si>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</si>
  <si>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</si>
  <si>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</si>
  <si>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</si>
  <si>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</si>
  <si>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</si>
  <si>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</si>
  <si>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</si>
  <si>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</si>
  <si>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</si>
  <si>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</si>
  <si>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</si>
  <si>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</si>
  <si>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</si>
  <si>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</si>
  <si>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</si>
  <si>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</si>
  <si>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</si>
  <si>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</si>
  <si>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</si>
  <si>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</si>
  <si>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</si>
  <si>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</si>
  <si>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</si>
  <si>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</si>
  <si>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</si>
  <si>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</si>
  <si>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</si>
  <si>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</si>
  <si>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</si>
  <si>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</si>
  <si>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</si>
  <si>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</si>
  <si>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</si>
  <si>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</si>
  <si>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</si>
  <si>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</si>
  <si>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</si>
  <si>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</si>
  <si>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</si>
  <si>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</si>
  <si>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</si>
  <si>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</si>
  <si>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</si>
  <si>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</si>
  <si>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</si>
  <si>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</si>
  <si>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</si>
  <si>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</si>
  <si>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</si>
  <si>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</si>
  <si>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</si>
  <si>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</si>
  <si>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</si>
  <si>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</si>
  <si>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</si>
  <si>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</si>
  <si>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</si>
  <si>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</si>
  <si>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</si>
  <si>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</si>
  <si>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</si>
  <si>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</si>
  <si>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</si>
  <si>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</si>
  <si>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</si>
  <si>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</si>
  <si>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</si>
  <si>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</si>
  <si>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</si>
  <si>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</si>
  <si>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</si>
  <si>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</si>
  <si>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</si>
  <si>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</si>
  <si>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</si>
  <si>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</si>
  <si>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</si>
  <si>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</si>
  <si>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</si>
  <si>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</si>
  <si>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</si>
  <si>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</si>
  <si>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</si>
  <si>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</si>
  <si>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</si>
  <si>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</si>
  <si>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</si>
  <si>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</si>
  <si>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</si>
  <si>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</si>
  <si>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</si>
  <si>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</si>
  <si>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</si>
  <si>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</si>
  <si>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</si>
  <si>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</si>
  <si>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</si>
  <si>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</si>
  <si>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</si>
  <si>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</si>
  <si>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</si>
  <si>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</si>
  <si>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</si>
  <si>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</si>
  <si>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</si>
  <si>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</si>
  <si>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</si>
  <si>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</si>
  <si>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</si>
  <si>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</si>
  <si>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</si>
  <si>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</si>
  <si>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</si>
  <si>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</si>
  <si>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</si>
  <si>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</si>
  <si>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</si>
  <si>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</si>
  <si>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</si>
  <si>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</si>
  <si>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</si>
  <si>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</si>
  <si>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</si>
  <si>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</si>
  <si>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</si>
  <si>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</si>
  <si>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</si>
  <si>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</si>
  <si>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</si>
  <si>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</si>
  <si>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</si>
  <si>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</si>
  <si>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</si>
  <si>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</si>
  <si>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</si>
  <si>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</si>
  <si>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</si>
  <si>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</si>
  <si>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</si>
  <si>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</si>
  <si>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</si>
  <si>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</si>
  <si>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</si>
  <si>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</si>
  <si>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</si>
  <si>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</si>
  <si>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</si>
  <si>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</si>
  <si>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</si>
  <si>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</si>
  <si>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</si>
  <si>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</si>
  <si>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</si>
  <si>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</si>
  <si>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</si>
  <si>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</si>
  <si>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</si>
  <si>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</si>
  <si>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</si>
  <si>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</si>
  <si>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</si>
  <si>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</si>
  <si>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</si>
  <si>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</si>
  <si>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</si>
  <si>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</si>
  <si>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</si>
  <si>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</si>
  <si>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</si>
  <si>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</si>
  <si>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</si>
  <si>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</si>
  <si>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</si>
  <si>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</si>
  <si>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</si>
  <si>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</si>
  <si>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</si>
  <si>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</si>
  <si>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</si>
  <si>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</si>
  <si>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</si>
  <si>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</si>
  <si>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</si>
  <si>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</si>
  <si>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</si>
  <si>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</si>
  <si>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</si>
  <si>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</si>
  <si>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</si>
  <si>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</si>
  <si>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</si>
  <si>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</si>
  <si>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</si>
  <si>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</si>
  <si>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</si>
  <si>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</si>
  <si>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</si>
  <si>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</si>
  <si>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</si>
  <si>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</si>
  <si>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</si>
  <si>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</si>
  <si>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</si>
  <si>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</si>
  <si>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</si>
  <si>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</si>
  <si>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</si>
  <si>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</si>
  <si>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</si>
  <si>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</si>
  <si>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</si>
  <si>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</si>
  <si>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</si>
  <si>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</si>
  <si>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</si>
  <si>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</si>
  <si>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</si>
  <si>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</si>
  <si>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</si>
  <si>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</si>
  <si>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</si>
  <si>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</si>
  <si>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</si>
  <si>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</si>
  <si>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</si>
  <si>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</si>
  <si>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</si>
  <si>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</si>
  <si>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</si>
  <si>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</si>
  <si>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</si>
  <si>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</si>
  <si>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</si>
  <si>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</si>
  <si>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</si>
  <si>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</si>
  <si>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</si>
  <si>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</si>
  <si>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</si>
  <si>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</si>
  <si>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</si>
  <si>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</si>
  <si>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</si>
  <si>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</si>
  <si>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</si>
  <si>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</si>
  <si>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</si>
  <si>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</si>
  <si>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</si>
  <si>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</si>
  <si>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</si>
  <si>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</si>
  <si>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</si>
  <si>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</si>
  <si>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</si>
  <si>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</si>
  <si>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</si>
  <si>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</si>
  <si>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</si>
  <si>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</si>
  <si>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</si>
  <si>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</si>
  <si>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</si>
  <si>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</si>
  <si>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</si>
  <si>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</si>
  <si>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</si>
  <si>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</si>
  <si>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</si>
  <si>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</si>
  <si>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</si>
  <si>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</si>
  <si>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</si>
  <si>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</si>
  <si>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</si>
  <si>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</si>
  <si>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</si>
  <si>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</si>
  <si>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</si>
  <si>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</si>
  <si>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</si>
  <si>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</si>
  <si>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</si>
  <si>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</si>
  <si>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</si>
  <si>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</si>
  <si>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</si>
  <si>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</si>
  <si>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</si>
  <si>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</si>
  <si>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</si>
  <si>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</si>
  <si>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</si>
  <si>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</si>
  <si>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</si>
  <si>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</si>
  <si>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</si>
  <si>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</si>
  <si>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</si>
  <si>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</si>
  <si>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</si>
  <si>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</si>
  <si>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</si>
  <si>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</si>
  <si>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</si>
  <si>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</si>
  <si>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</si>
  <si>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</si>
  <si>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</si>
  <si>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</si>
  <si>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</si>
  <si>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</si>
  <si>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</si>
  <si>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</si>
  <si>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</si>
  <si>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</si>
  <si>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</si>
  <si>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</si>
  <si>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</si>
  <si>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</si>
  <si>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</si>
  <si>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</si>
  <si>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</si>
  <si>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</si>
  <si>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</si>
  <si>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</si>
  <si>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</si>
  <si>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</si>
  <si>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</si>
  <si>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</si>
  <si>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</si>
  <si>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</si>
  <si>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</si>
  <si>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</si>
  <si>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</si>
  <si>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</si>
  <si>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</si>
  <si>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</si>
  <si>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</si>
  <si>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</si>
  <si>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</si>
  <si>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</si>
  <si>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</si>
  <si>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</si>
  <si>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</si>
  <si>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</si>
  <si>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</si>
  <si>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</si>
  <si>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</si>
  <si>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</si>
  <si>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</si>
  <si>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</si>
  <si>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</si>
  <si>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</si>
  <si>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</si>
  <si>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</si>
  <si>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</si>
  <si>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</si>
  <si>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</si>
  <si>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</si>
  <si>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</si>
  <si>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</si>
  <si>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</si>
  <si>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</si>
  <si>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</si>
  <si>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</si>
  <si>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</si>
  <si>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</si>
  <si>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</si>
  <si>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</si>
  <si>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</si>
  <si>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</si>
  <si>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</si>
  <si>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</si>
  <si>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</si>
  <si>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</si>
  <si>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</si>
  <si>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</si>
  <si>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</si>
  <si>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</si>
  <si>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</si>
  <si>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</si>
  <si>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</si>
  <si>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</si>
  <si>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</si>
  <si>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</si>
  <si>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</si>
  <si>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</si>
  <si>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</si>
  <si>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</si>
  <si>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</si>
  <si>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</si>
  <si>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</si>
  <si>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</si>
  <si>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</si>
  <si>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</si>
  <si>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</si>
  <si>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</si>
  <si>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</si>
  <si>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</si>
  <si>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</si>
  <si>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</si>
  <si>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</si>
  <si>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</si>
  <si>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</si>
  <si>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</si>
  <si>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</si>
  <si>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</si>
  <si>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</si>
  <si>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</si>
  <si>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</si>
  <si>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</si>
  <si>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</si>
  <si>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</si>
  <si>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</si>
  <si>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</si>
  <si>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</si>
  <si>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</si>
  <si>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</si>
  <si>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</si>
  <si>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</si>
  <si>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</si>
  <si>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</si>
  <si>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</si>
  <si>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</si>
  <si>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</si>
  <si>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</si>
  <si>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</si>
  <si>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</si>
  <si>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</si>
  <si>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</si>
  <si>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</si>
  <si>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</si>
  <si>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</si>
  <si>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</si>
  <si>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</si>
  <si>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</si>
  <si>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</si>
  <si>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</si>
  <si>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</si>
  <si>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</si>
  <si>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</si>
  <si>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</si>
  <si>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</si>
  <si>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</si>
  <si>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</si>
  <si>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</si>
  <si>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</si>
  <si>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</si>
  <si>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</si>
  <si>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</si>
  <si>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</si>
  <si>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</si>
  <si>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</si>
  <si>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</si>
  <si>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</si>
  <si>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</si>
  <si>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</si>
  <si>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</si>
  <si>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</si>
  <si>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</si>
  <si>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</si>
  <si>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</si>
  <si>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</si>
  <si>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</si>
  <si>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</si>
  <si>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</si>
  <si>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</si>
  <si>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</si>
  <si>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</si>
  <si>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</si>
  <si>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</si>
  <si>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</si>
  <si>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</si>
  <si>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</si>
  <si>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</si>
  <si>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</si>
  <si>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</si>
  <si>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</si>
  <si>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</si>
  <si>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</si>
  <si>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</si>
  <si>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</si>
  <si>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</si>
  <si>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</si>
  <si>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</si>
  <si>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</si>
  <si>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</si>
  <si>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</si>
  <si>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</si>
  <si>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</si>
  <si>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</si>
  <si>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</si>
  <si>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</si>
  <si>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</si>
  <si>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</si>
  <si>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</si>
  <si>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</si>
  <si>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</si>
  <si>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</si>
  <si>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</si>
  <si>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</si>
  <si>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</si>
  <si>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</si>
  <si>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</si>
  <si>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</si>
  <si>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</si>
  <si>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</si>
  <si>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</si>
  <si>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</si>
  <si>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</si>
  <si>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</si>
  <si>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</si>
  <si>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</si>
  <si>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</si>
  <si>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</si>
  <si>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</si>
  <si>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</si>
  <si>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</si>
  <si>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</si>
  <si>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</si>
  <si>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</si>
  <si>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</si>
  <si>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</si>
  <si>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</si>
  <si>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</si>
  <si>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</si>
  <si>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</si>
  <si>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</si>
  <si>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</si>
  <si>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</si>
  <si>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</si>
  <si>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</si>
  <si>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</si>
  <si>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</si>
  <si>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</si>
  <si>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</si>
  <si>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</si>
  <si>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</si>
  <si>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</si>
  <si>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</si>
  <si>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</si>
  <si>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</si>
  <si>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</si>
  <si>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</si>
  <si>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</si>
  <si>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</si>
  <si>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</si>
  <si>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</si>
  <si>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</si>
  <si>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</si>
  <si>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</si>
  <si>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</si>
  <si>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</si>
  <si>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</si>
  <si>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</si>
  <si>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</si>
  <si>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</si>
  <si>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</si>
  <si>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</si>
  <si>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</si>
  <si>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</si>
  <si>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</si>
  <si>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</si>
  <si>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</si>
  <si>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</si>
  <si>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</si>
  <si>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</si>
  <si>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</si>
  <si>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</si>
  <si>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</si>
  <si>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</si>
  <si>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</si>
  <si>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</si>
  <si>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</si>
  <si>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</si>
  <si>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</si>
  <si>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</si>
  <si>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</si>
  <si>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</si>
  <si>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</si>
  <si>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</si>
  <si>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</si>
  <si>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</si>
  <si>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</si>
  <si>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</si>
  <si>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</si>
  <si>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</si>
  <si>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</si>
  <si>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</si>
  <si>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</si>
  <si>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</si>
  <si>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</si>
  <si>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</si>
  <si>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</si>
  <si>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</si>
  <si>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</si>
  <si>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</si>
  <si>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</si>
  <si>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</si>
  <si>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</si>
  <si>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</si>
  <si>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</si>
  <si>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</si>
  <si>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</si>
  <si>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</si>
  <si>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</si>
  <si>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</si>
  <si>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</si>
  <si>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</si>
  <si>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</si>
  <si>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</si>
  <si>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</si>
  <si>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</si>
  <si>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</si>
  <si>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</si>
  <si>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</si>
  <si>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</si>
  <si>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</si>
  <si>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</si>
  <si>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</si>
  <si>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</si>
  <si>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</si>
  <si>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</si>
  <si>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</si>
  <si>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</si>
  <si>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</si>
  <si>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</si>
  <si>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</si>
  <si>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</si>
  <si>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</si>
  <si>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</si>
  <si>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</si>
  <si>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</si>
  <si>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</si>
  <si>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</si>
  <si>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</si>
  <si>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</si>
  <si>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</si>
  <si>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</si>
  <si>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</si>
  <si>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</si>
  <si>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</si>
  <si>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</si>
  <si>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</si>
  <si>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</si>
  <si>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</si>
  <si>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</si>
  <si>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</si>
  <si>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</si>
  <si>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</si>
  <si>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</si>
  <si>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</si>
  <si>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</si>
  <si>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</si>
  <si>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</si>
  <si>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</si>
  <si>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</si>
  <si>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</si>
  <si>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</si>
  <si>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</si>
  <si>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</si>
  <si>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</si>
  <si>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</si>
  <si>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</si>
  <si>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</si>
  <si>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</si>
  <si>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</si>
  <si>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</si>
  <si>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</si>
  <si>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</si>
  <si>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</si>
  <si>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</si>
  <si>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</si>
  <si>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</si>
  <si>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</si>
  <si>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</si>
  <si>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</si>
  <si>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</si>
  <si>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</si>
  <si>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</si>
  <si>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</si>
  <si>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</si>
  <si>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</si>
  <si>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</si>
  <si>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</si>
  <si>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</si>
  <si>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</si>
  <si>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</si>
  <si>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</si>
  <si>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</si>
  <si>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</si>
  <si>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</si>
  <si>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</si>
  <si>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</si>
  <si>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</si>
  <si>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</si>
  <si>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</si>
  <si>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</si>
  <si>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</si>
  <si>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</si>
  <si>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</si>
  <si>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</si>
  <si>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</si>
  <si>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</si>
  <si>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</si>
  <si>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</si>
  <si>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</si>
  <si>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</si>
  <si>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</si>
  <si>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</si>
  <si>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</si>
  <si>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</si>
  <si>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</si>
  <si>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</si>
  <si>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</si>
  <si>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</si>
  <si>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</si>
  <si>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</si>
  <si>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</si>
  <si>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</si>
  <si>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</si>
  <si>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</si>
  <si>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</si>
  <si>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</si>
  <si>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</si>
  <si>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</si>
  <si>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</si>
  <si>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</si>
  <si>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</si>
  <si>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</si>
  <si>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</si>
  <si>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</si>
  <si>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</si>
  <si>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</si>
  <si>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</si>
  <si>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</si>
  <si>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</si>
  <si>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</si>
  <si>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</si>
  <si>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</si>
  <si>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</si>
  <si>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</si>
  <si>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</si>
  <si>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</si>
  <si>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</si>
  <si>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</si>
  <si>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</si>
  <si>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</si>
  <si>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</si>
  <si>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</si>
  <si>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</si>
  <si>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</si>
  <si>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</si>
  <si>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</si>
  <si>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</si>
  <si>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</si>
  <si>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</si>
  <si>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</si>
  <si>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</si>
  <si>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</si>
  <si>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</si>
  <si>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</si>
  <si>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</si>
  <si>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</si>
  <si>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</si>
  <si>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</si>
  <si>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</si>
  <si>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</si>
  <si>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</si>
  <si>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</si>
  <si>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</si>
  <si>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</si>
  <si>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</si>
  <si>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</si>
  <si>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</si>
  <si>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</si>
  <si>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</si>
  <si>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</si>
  <si>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</si>
  <si>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</si>
  <si>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</si>
  <si>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</si>
  <si>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</si>
  <si>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</si>
  <si>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</si>
  <si>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</si>
  <si>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</si>
  <si>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</si>
  <si>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</si>
  <si>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</si>
  <si>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</si>
  <si>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</si>
  <si>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</si>
  <si>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</si>
  <si>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</si>
  <si>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</si>
  <si>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</si>
  <si>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</si>
  <si>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</si>
  <si>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</si>
  <si>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</si>
  <si>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</si>
  <si>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</si>
  <si>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</si>
  <si>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</si>
  <si>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</si>
  <si>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</si>
  <si>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</si>
  <si>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</si>
  <si>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</si>
  <si>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</si>
  <si>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</si>
  <si>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</si>
  <si>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</si>
  <si>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</si>
  <si>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</si>
  <si>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</si>
  <si>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</si>
  <si>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</si>
  <si>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</si>
  <si>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</si>
  <si>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</si>
  <si>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</si>
  <si>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</si>
  <si>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</si>
  <si>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</si>
  <si>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</si>
  <si>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</si>
  <si>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</si>
  <si>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</si>
  <si>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</si>
  <si>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</si>
  <si>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</si>
  <si>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</si>
  <si>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</si>
  <si>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</si>
  <si>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</si>
  <si>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</si>
  <si>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</si>
  <si>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</si>
  <si>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</si>
  <si>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</si>
  <si>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</si>
  <si>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</si>
  <si>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</si>
  <si>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</si>
  <si>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</si>
  <si>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</si>
  <si>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</si>
  <si>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</si>
  <si>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</si>
  <si>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</si>
  <si>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</si>
  <si>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</si>
  <si>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</si>
  <si>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</si>
  <si>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</si>
  <si>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</si>
  <si>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</si>
  <si>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</si>
  <si>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</si>
  <si>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</si>
  <si>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</si>
  <si>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</si>
  <si>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</si>
  <si>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</si>
  <si>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</si>
  <si>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</si>
  <si>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</si>
  <si>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</si>
  <si>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</si>
  <si>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</si>
  <si>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</si>
  <si>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</si>
  <si>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</si>
  <si>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</si>
  <si>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</si>
  <si>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</si>
  <si>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</si>
  <si>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</si>
  <si>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</si>
  <si>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</si>
  <si>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</si>
  <si>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</si>
  <si>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</si>
  <si>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</si>
  <si>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</si>
  <si>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</si>
  <si>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</si>
  <si>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</si>
  <si>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</si>
  <si>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</si>
  <si>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</si>
  <si>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</si>
  <si>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</si>
  <si>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</si>
  <si>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</si>
  <si>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</si>
  <si>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</si>
  <si>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</si>
  <si>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</si>
  <si>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</si>
  <si>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</si>
  <si>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</si>
  <si>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</si>
  <si>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</si>
  <si>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</si>
  <si>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</si>
  <si>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</si>
  <si>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</si>
  <si>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</si>
  <si>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</si>
  <si>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</si>
  <si>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</si>
  <si>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</si>
  <si>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</si>
  <si>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</si>
  <si>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</si>
  <si>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</si>
  <si>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</si>
  <si>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</si>
  <si>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</si>
  <si>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</si>
  <si>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</si>
  <si>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</si>
  <si>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</si>
  <si>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</si>
  <si>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</si>
  <si>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</si>
  <si>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</si>
  <si>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</si>
  <si>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</si>
  <si>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</si>
  <si>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</si>
  <si>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</si>
  <si>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</si>
  <si>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</si>
  <si>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</si>
  <si>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</si>
  <si>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</si>
  <si>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</si>
  <si>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</si>
  <si>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</si>
  <si>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</si>
  <si>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</si>
  <si>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</si>
  <si>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</si>
  <si>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</si>
  <si>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</si>
  <si>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</si>
  <si>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</si>
  <si>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</si>
  <si>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</si>
  <si>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</si>
  <si>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</si>
  <si>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</si>
  <si>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</si>
  <si>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</si>
  <si>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</si>
  <si>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</si>
  <si>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</si>
  <si>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</si>
  <si>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</si>
  <si>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</si>
  <si>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</si>
  <si>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</si>
  <si>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</si>
  <si>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</si>
  <si>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</si>
  <si>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</si>
  <si>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</si>
  <si>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</si>
  <si>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</si>
  <si>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</si>
  <si>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</si>
  <si>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</si>
  <si>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</si>
  <si>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</si>
  <si>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</si>
  <si>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</si>
  <si>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</si>
  <si>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</si>
  <si>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</si>
  <si>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</si>
  <si>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</si>
  <si>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</si>
  <si>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</si>
  <si>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</si>
  <si>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</si>
  <si>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</si>
  <si>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</si>
  <si>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</si>
  <si>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</si>
  <si>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</si>
  <si>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</si>
  <si>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</si>
  <si>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</si>
  <si>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</si>
  <si>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</si>
  <si>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</si>
  <si>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</si>
  <si>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</si>
  <si>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</si>
  <si>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</si>
  <si>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</si>
  <si>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</si>
  <si>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</si>
  <si>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</si>
  <si>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</si>
  <si>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</si>
  <si>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</si>
  <si>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</si>
  <si>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</si>
  <si>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</si>
  <si>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</si>
  <si>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</si>
  <si>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</si>
  <si>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</si>
  <si>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</si>
  <si>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</si>
  <si>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</si>
  <si>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</si>
  <si>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</si>
  <si>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</si>
  <si>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</si>
  <si>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</si>
  <si>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</si>
  <si>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</si>
  <si>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</si>
  <si>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</si>
  <si>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</si>
  <si>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</si>
  <si>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</si>
  <si>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</si>
  <si>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</si>
  <si>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</si>
  <si>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</si>
  <si>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</si>
  <si>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</si>
  <si>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</si>
  <si>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</si>
  <si>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</si>
  <si>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</si>
  <si>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</si>
  <si>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</si>
  <si>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</si>
  <si>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</si>
  <si>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</si>
  <si>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</si>
  <si>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</si>
  <si>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</si>
  <si>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</si>
  <si>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</si>
  <si>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</si>
  <si>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</si>
  <si>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</si>
  <si>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</si>
  <si>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</si>
  <si>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</si>
  <si>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</si>
  <si>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</si>
  <si>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</si>
  <si>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</si>
  <si>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</si>
  <si>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</si>
  <si>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</si>
  <si>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</si>
  <si>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</si>
  <si>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</si>
  <si>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</si>
  <si>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</si>
  <si>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</si>
  <si>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</si>
  <si>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</si>
  <si>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</si>
  <si>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</si>
  <si>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</si>
  <si>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</si>
  <si>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</si>
  <si>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</si>
  <si>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</si>
  <si>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</si>
  <si>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</si>
  <si>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</si>
  <si>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</si>
  <si>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</si>
  <si>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</si>
  <si>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</si>
  <si>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</si>
  <si>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</si>
  <si>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</si>
  <si>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</si>
  <si>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</si>
  <si>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</si>
  <si>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</si>
  <si>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</si>
  <si>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</si>
  <si>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</si>
  <si>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</si>
  <si>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</si>
  <si>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</si>
  <si>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</si>
  <si>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</si>
  <si>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</si>
  <si>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</si>
  <si>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</si>
  <si>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</si>
  <si>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</si>
  <si>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</si>
  <si>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</si>
  <si>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</si>
  <si>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</si>
  <si>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</si>
  <si>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</si>
  <si>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</si>
  <si>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</si>
  <si>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</si>
  <si>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</si>
  <si>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</si>
  <si>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</si>
  <si>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</si>
  <si>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</si>
  <si>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</si>
  <si>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</si>
  <si>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</si>
  <si>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</si>
  <si>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</si>
  <si>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</si>
  <si>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</si>
  <si>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</si>
  <si>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</si>
  <si>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</si>
  <si>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</si>
  <si>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</si>
  <si>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</si>
  <si>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</si>
  <si>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</si>
  <si>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</si>
  <si>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</si>
  <si>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</si>
  <si>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</si>
  <si>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</si>
  <si>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</si>
  <si>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</si>
  <si>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</si>
  <si>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</si>
  <si>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</si>
  <si>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</si>
  <si>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</si>
  <si>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</si>
  <si>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</si>
  <si>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</si>
  <si>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</si>
  <si>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</si>
  <si>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</si>
  <si>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</si>
  <si>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</si>
  <si>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</si>
  <si>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</si>
  <si>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</si>
  <si>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</si>
  <si>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</si>
  <si>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</si>
  <si>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</si>
  <si>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</si>
  <si>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</si>
  <si>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</si>
  <si>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</si>
  <si>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</si>
  <si>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</si>
  <si>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</si>
  <si>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</si>
  <si>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</si>
  <si>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</si>
  <si>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</si>
  <si>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</si>
  <si>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</si>
  <si>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</si>
  <si>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</si>
  <si>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</si>
  <si>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</si>
  <si>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</si>
  <si>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</si>
  <si>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</si>
  <si>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</si>
  <si>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</si>
  <si>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</si>
  <si>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</si>
  <si>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</si>
  <si>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</si>
  <si>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</si>
  <si>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</si>
  <si>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</si>
  <si>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</si>
  <si>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</si>
  <si>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</si>
  <si>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</si>
  <si>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</si>
  <si>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</si>
  <si>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</si>
  <si>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</si>
  <si>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</si>
  <si>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</si>
  <si>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</si>
  <si>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</si>
  <si>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</si>
  <si>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</si>
  <si>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</si>
  <si>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</si>
  <si>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</si>
  <si>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</si>
  <si>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</si>
  <si>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</si>
  <si>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</si>
  <si>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</si>
  <si>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</si>
  <si>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</si>
  <si>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</si>
  <si>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</si>
  <si>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</si>
  <si>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</si>
  <si>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</si>
  <si>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</si>
  <si>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</si>
  <si>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</si>
  <si>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</si>
  <si>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</si>
  <si>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</si>
  <si>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</si>
  <si>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</si>
  <si>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</si>
  <si>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</si>
  <si>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</si>
  <si>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</si>
  <si>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</si>
  <si>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</si>
  <si>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</si>
  <si>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</si>
  <si>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</si>
  <si>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</si>
  <si>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</si>
  <si>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</si>
  <si>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</si>
  <si>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</si>
  <si>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</si>
  <si>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</si>
  <si>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</si>
  <si>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</si>
  <si>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</si>
  <si>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</si>
  <si>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</si>
  <si>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</si>
  <si>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</si>
  <si>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</si>
  <si>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</si>
  <si>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</si>
  <si>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</si>
  <si>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</si>
  <si>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</si>
  <si>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</si>
  <si>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</si>
  <si>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</si>
  <si>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</si>
  <si>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</si>
  <si>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</si>
  <si>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</si>
  <si>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</si>
  <si>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</si>
  <si>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</si>
  <si>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</si>
  <si>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</si>
  <si>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</si>
  <si>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</si>
  <si>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</si>
  <si>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</si>
  <si>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</si>
  <si>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</si>
  <si>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</si>
  <si>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</si>
  <si>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</si>
  <si>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</si>
  <si>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</si>
  <si>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</si>
  <si>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</si>
  <si>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</si>
  <si>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</si>
  <si>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</si>
  <si>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</si>
  <si>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</si>
  <si>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</si>
  <si>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</si>
  <si>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</si>
  <si>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</si>
  <si>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</si>
  <si>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</si>
  <si>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</si>
  <si>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</si>
  <si>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</si>
  <si>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</si>
  <si>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</si>
  <si>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</si>
  <si>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</si>
  <si>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</si>
  <si>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</si>
  <si>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</si>
  <si>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</si>
  <si>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</si>
  <si>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</si>
  <si>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</si>
  <si>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</si>
  <si>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</si>
  <si>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</si>
  <si>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</si>
  <si>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</si>
  <si>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</si>
  <si>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</si>
  <si>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</si>
  <si>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</si>
  <si>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</si>
  <si>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</si>
  <si>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</si>
  <si>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</si>
  <si>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</si>
  <si>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</si>
  <si>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</si>
  <si>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</si>
  <si>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</si>
  <si>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</si>
  <si>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</si>
  <si>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</si>
  <si>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</si>
  <si>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</si>
  <si>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</si>
  <si>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</si>
  <si>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</si>
  <si>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</si>
  <si>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</si>
  <si>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</si>
  <si>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</si>
  <si>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</si>
  <si>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</si>
  <si>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</si>
  <si>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</si>
  <si>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</si>
  <si>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</si>
  <si>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</si>
  <si>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</si>
  <si>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</si>
  <si>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</si>
  <si>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</si>
  <si>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</si>
  <si>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</si>
  <si>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</si>
  <si>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</si>
  <si>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</si>
  <si>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</si>
  <si>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</si>
  <si>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</si>
  <si>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</si>
  <si>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</si>
  <si>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</si>
  <si>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</si>
  <si>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</si>
  <si>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</si>
  <si>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</si>
  <si>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</si>
  <si>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</si>
  <si>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</si>
  <si>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</si>
  <si>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</si>
  <si>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</si>
  <si>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</si>
  <si>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</si>
  <si>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</si>
  <si>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</si>
  <si>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</si>
  <si>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</si>
  <si>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</si>
  <si>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</si>
  <si>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</si>
  <si>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</si>
  <si>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</si>
  <si>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</si>
  <si>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</si>
  <si>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</si>
  <si>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</si>
  <si>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</si>
  <si>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</si>
  <si>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</si>
  <si>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</si>
  <si>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</si>
  <si>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</si>
  <si>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</si>
  <si>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</si>
  <si>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</si>
  <si>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</si>
  <si>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</si>
  <si>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</si>
  <si>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</si>
  <si>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</si>
  <si>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</si>
  <si>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</si>
  <si>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</si>
  <si>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</si>
  <si>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</si>
  <si>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</si>
  <si>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</si>
  <si>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</si>
  <si>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</si>
  <si>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</si>
  <si>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</si>
  <si>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</si>
  <si>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</si>
  <si>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</si>
  <si>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</si>
  <si>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</si>
  <si>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</si>
  <si>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</si>
  <si>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</si>
  <si>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</si>
  <si>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</si>
  <si>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</si>
  <si>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</si>
  <si>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</si>
  <si>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</si>
  <si>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</si>
  <si>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</si>
  <si>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</si>
  <si>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</si>
  <si>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</si>
  <si>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</si>
  <si>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</si>
  <si>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</si>
  <si>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</si>
  <si>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</si>
  <si>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</si>
  <si>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</si>
  <si>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</si>
  <si>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</si>
  <si>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</si>
  <si>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</si>
  <si>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</si>
  <si>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</si>
  <si>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</si>
  <si>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</si>
  <si>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</si>
  <si>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</si>
  <si>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</si>
  <si>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</si>
  <si>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</si>
  <si>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</si>
  <si>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</si>
  <si>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</si>
  <si>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</si>
  <si>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</si>
  <si>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</si>
  <si>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</si>
  <si>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</si>
  <si>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</si>
  <si>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</si>
  <si>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</si>
  <si>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</si>
  <si>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</si>
  <si>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</si>
  <si>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</si>
  <si>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</si>
  <si>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</si>
  <si>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</si>
  <si>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</si>
  <si>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</si>
  <si>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</si>
  <si>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</si>
  <si>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</si>
  <si>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</si>
  <si>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</si>
  <si>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</si>
  <si>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</si>
  <si>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</si>
  <si>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</si>
  <si>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</si>
  <si>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</si>
  <si>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</si>
  <si>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</si>
  <si>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</si>
  <si>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</si>
  <si>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</si>
  <si>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</si>
  <si>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</si>
  <si>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</si>
  <si>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</si>
  <si>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</si>
  <si>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</si>
  <si>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</si>
  <si>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</si>
  <si>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</si>
  <si>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</si>
  <si>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</si>
  <si>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</si>
  <si>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</si>
  <si>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</si>
  <si>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</si>
  <si>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</si>
  <si>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</si>
  <si>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</si>
  <si>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</si>
  <si>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</si>
  <si>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</si>
  <si>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</si>
  <si>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</si>
  <si>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</si>
  <si>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</si>
  <si>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</si>
  <si>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</si>
  <si>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</si>
  <si>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</si>
  <si>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</si>
  <si>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</si>
  <si>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</si>
  <si>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</si>
  <si>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</si>
  <si>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</si>
  <si>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</si>
  <si>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</si>
  <si>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</si>
  <si>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</si>
  <si>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</si>
  <si>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</si>
  <si>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</si>
  <si>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</si>
  <si>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</si>
  <si>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</si>
  <si>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</si>
  <si>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</si>
  <si>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</si>
  <si>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</si>
  <si>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</si>
  <si>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</si>
  <si>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</si>
  <si>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</si>
  <si>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</si>
  <si>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</si>
  <si>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</si>
  <si>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</si>
  <si>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</si>
  <si>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</si>
  <si>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</si>
  <si>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</si>
  <si>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</si>
  <si>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</si>
  <si>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</si>
  <si>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</si>
  <si>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</si>
  <si>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</si>
  <si>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</si>
  <si>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</si>
  <si>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</si>
  <si>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</si>
  <si>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</si>
  <si>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</si>
  <si>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</si>
  <si>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</si>
  <si>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</si>
  <si>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</si>
  <si>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</si>
  <si>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</si>
  <si>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</si>
  <si>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</si>
  <si>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</si>
  <si>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</si>
  <si>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</si>
  <si>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</si>
  <si>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</si>
  <si>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</si>
  <si>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</si>
  <si>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</si>
  <si>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</si>
  <si>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</si>
  <si>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</si>
  <si>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</si>
  <si>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</si>
  <si>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</si>
  <si>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</si>
  <si>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</si>
  <si>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</si>
  <si>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</si>
  <si>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</si>
  <si>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</si>
  <si>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</si>
  <si>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</si>
  <si>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</si>
  <si>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</si>
  <si>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</si>
  <si>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</si>
  <si>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</si>
  <si>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</si>
  <si>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</si>
  <si>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</si>
  <si>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</si>
  <si>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</si>
  <si>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</si>
  <si>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</si>
  <si>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</si>
  <si>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</si>
  <si>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</si>
  <si>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</si>
  <si>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</si>
  <si>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</si>
  <si>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</si>
  <si>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</si>
  <si>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</si>
  <si>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</si>
  <si>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</si>
  <si>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</si>
  <si>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</si>
  <si>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</si>
  <si>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</si>
  <si>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</si>
  <si>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</si>
  <si>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</si>
  <si>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</si>
  <si>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</si>
  <si>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</si>
  <si>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</si>
  <si>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</si>
  <si>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</si>
  <si>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</si>
  <si>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</si>
  <si>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</si>
  <si>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</si>
  <si>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</si>
  <si>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</si>
  <si>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</si>
  <si>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</si>
  <si>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</si>
  <si>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</si>
  <si>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</si>
  <si>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</si>
  <si>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</si>
  <si>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</si>
  <si>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</si>
  <si>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</si>
  <si>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</si>
  <si>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</si>
  <si>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</si>
  <si>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</si>
  <si>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</si>
  <si>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</si>
  <si>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</si>
  <si>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</si>
  <si>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</si>
  <si>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</si>
  <si>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</si>
  <si>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</si>
  <si>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</si>
  <si>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</si>
  <si>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</si>
  <si>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</si>
  <si>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</si>
  <si>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</si>
  <si>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</si>
  <si>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</si>
  <si>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</si>
  <si>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</si>
  <si>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</si>
  <si>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</si>
  <si>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</si>
  <si>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</si>
  <si>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</si>
  <si>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</si>
  <si>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</si>
  <si>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</si>
  <si>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</si>
  <si>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</si>
  <si>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</si>
  <si>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</si>
  <si>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</si>
  <si>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</si>
  <si>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</si>
  <si>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</si>
  <si>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</si>
  <si>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</si>
  <si>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</si>
  <si>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</si>
  <si>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</si>
  <si>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</si>
  <si>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</si>
  <si>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</si>
  <si>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</si>
  <si>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</si>
  <si>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</si>
  <si>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</si>
  <si>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</si>
  <si>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</si>
  <si>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</si>
  <si>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</si>
  <si>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</si>
  <si>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</si>
  <si>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</si>
  <si>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</si>
  <si>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</si>
  <si>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</si>
  <si>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</si>
  <si>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</si>
  <si>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</si>
  <si>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</si>
  <si>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</si>
  <si>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</si>
  <si>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</si>
  <si>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</si>
  <si>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</si>
  <si>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</si>
  <si>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</si>
  <si>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</si>
  <si>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</si>
  <si>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</si>
  <si>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</si>
  <si>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</si>
  <si>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</si>
  <si>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</si>
  <si>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</si>
  <si>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</si>
  <si>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</si>
  <si>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</si>
  <si>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</si>
  <si>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</si>
  <si>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</si>
  <si>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</si>
  <si>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</si>
  <si>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</si>
  <si>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</si>
  <si>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</si>
  <si>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</si>
  <si>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</si>
  <si>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</si>
  <si>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</si>
  <si>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</si>
  <si>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</si>
  <si>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</si>
  <si>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</si>
  <si>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</si>
  <si>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</si>
  <si>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</si>
  <si>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</si>
  <si>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</si>
  <si>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</si>
  <si>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</si>
  <si>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</si>
  <si>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</si>
  <si>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</si>
  <si>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</si>
  <si>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</si>
  <si>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</si>
  <si>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</si>
  <si>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</si>
  <si>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</si>
  <si>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</si>
  <si>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</si>
  <si>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</si>
  <si>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</si>
  <si>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</si>
  <si>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</si>
  <si>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</si>
  <si>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</si>
  <si>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</si>
  <si>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</si>
  <si>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</si>
  <si>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</si>
  <si>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</si>
  <si>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</si>
  <si>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</si>
  <si>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</si>
  <si>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</si>
  <si>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</si>
  <si>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</si>
  <si>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</si>
  <si>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</si>
  <si>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</si>
  <si>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</si>
  <si>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</si>
  <si>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</si>
  <si>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</si>
  <si>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</si>
  <si>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</si>
  <si>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</si>
  <si>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</si>
  <si>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</si>
  <si>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</si>
  <si>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</si>
  <si>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</si>
  <si>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</si>
  <si>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</si>
  <si>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</si>
  <si>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</si>
  <si>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</si>
  <si>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</si>
  <si>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</si>
  <si>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</si>
  <si>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</si>
  <si>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</si>
  <si>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</si>
  <si>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</si>
  <si>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</si>
  <si>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</si>
  <si>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</si>
  <si>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</si>
  <si>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</si>
  <si>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</si>
  <si>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</si>
  <si>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</si>
  <si>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</si>
  <si>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</si>
  <si>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</si>
  <si>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</si>
  <si>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</si>
  <si>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</si>
  <si>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</si>
  <si>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</si>
  <si>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</si>
  <si>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</si>
  <si>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</si>
  <si>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</si>
  <si>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</si>
  <si>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</si>
  <si>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</si>
  <si>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</si>
  <si>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</si>
  <si>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</si>
  <si>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</si>
  <si>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</si>
  <si>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</si>
  <si>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</si>
  <si>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</si>
  <si>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</si>
  <si>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</si>
  <si>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</si>
  <si>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</si>
  <si>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</si>
  <si>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</si>
  <si>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</si>
  <si>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</si>
  <si>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</si>
  <si>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</si>
  <si>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</si>
  <si>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</si>
  <si>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</si>
  <si>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</si>
  <si>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</si>
  <si>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</si>
  <si>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</si>
  <si>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</si>
  <si>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</si>
  <si>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</si>
  <si>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</si>
  <si>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</si>
  <si>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</si>
  <si>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</si>
  <si>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</si>
  <si>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</si>
  <si>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</si>
  <si>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</si>
  <si>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</si>
  <si>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</si>
  <si>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</si>
  <si>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</si>
  <si>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</si>
  <si>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</si>
  <si>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</si>
  <si>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</si>
  <si>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</si>
  <si>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</si>
  <si>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</si>
  <si>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</si>
  <si>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</si>
  <si>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</si>
  <si>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</si>
  <si>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</si>
  <si>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</si>
  <si>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</si>
  <si>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</si>
  <si>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</si>
  <si>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</si>
  <si>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</si>
  <si>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</si>
  <si>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</si>
  <si>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</si>
  <si>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</si>
  <si>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</si>
  <si>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</si>
  <si>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</si>
  <si>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</si>
  <si>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</si>
  <si>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</si>
  <si>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</si>
  <si>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</si>
  <si>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</si>
  <si>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</si>
  <si>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</si>
  <si>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</si>
  <si>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</si>
  <si>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</si>
  <si>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</si>
  <si>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</si>
  <si>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</si>
  <si>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</si>
  <si>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</si>
  <si>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</si>
  <si>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</si>
  <si>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</si>
  <si>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</si>
  <si>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</si>
  <si>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</si>
  <si>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</si>
  <si>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</si>
  <si>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</si>
  <si>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</si>
  <si>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</si>
  <si>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</si>
  <si>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</si>
  <si>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</si>
  <si>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</si>
  <si>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</si>
  <si>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</si>
  <si>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</si>
  <si>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</si>
  <si>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</si>
  <si>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</si>
  <si>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</si>
  <si>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</si>
  <si>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</si>
  <si>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</si>
  <si>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</si>
  <si>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</si>
  <si>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</si>
  <si>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</si>
  <si>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</si>
  <si>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</si>
  <si>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</si>
  <si>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</si>
  <si>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</si>
  <si>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</si>
  <si>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</si>
  <si>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</si>
  <si>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</si>
  <si>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</si>
  <si>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</si>
  <si>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</si>
  <si>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</si>
  <si>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</si>
  <si>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</si>
  <si>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</si>
  <si>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</si>
  <si>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</si>
  <si>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</si>
  <si>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</si>
  <si>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</si>
  <si>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</si>
  <si>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</si>
  <si>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</si>
  <si>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</si>
  <si>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</si>
  <si>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</si>
  <si>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</si>
  <si>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</si>
  <si>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</si>
  <si>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</si>
  <si>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</si>
  <si>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</si>
  <si>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</si>
  <si>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</si>
  <si>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</si>
  <si>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</si>
  <si>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</si>
  <si>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</si>
  <si>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</si>
  <si>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</si>
  <si>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</si>
  <si>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</si>
  <si>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</si>
  <si>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</si>
  <si>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</si>
  <si>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</si>
  <si>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</si>
  <si>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</si>
  <si>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</si>
  <si>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</si>
  <si>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</si>
  <si>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</si>
  <si>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</si>
  <si>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</si>
  <si>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</si>
  <si>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</si>
  <si>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</si>
  <si>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</si>
  <si>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</si>
  <si>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</si>
  <si>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</si>
  <si>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</si>
  <si>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</si>
  <si>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</si>
  <si>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</si>
  <si>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</si>
  <si>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</si>
  <si>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</si>
  <si>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</si>
  <si>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</si>
  <si>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</si>
  <si>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</si>
  <si>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</si>
  <si>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</si>
  <si>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</si>
  <si>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</si>
  <si>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</si>
  <si>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</si>
  <si>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</si>
  <si>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</si>
  <si>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</si>
  <si>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</si>
  <si>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</si>
  <si>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</si>
  <si>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</si>
  <si>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</si>
  <si>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</si>
  <si>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</si>
  <si>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</si>
  <si>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</si>
  <si>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</si>
  <si>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</si>
  <si>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</si>
  <si>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</si>
  <si>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</si>
  <si>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</si>
  <si>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</si>
  <si>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</si>
  <si>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</si>
  <si>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</si>
  <si>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</si>
  <si>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</si>
  <si>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</si>
  <si>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</si>
  <si>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</si>
  <si>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</si>
  <si>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</si>
  <si>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</si>
  <si>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</si>
  <si>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</si>
  <si>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</si>
  <si>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</si>
  <si>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</si>
  <si>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</si>
  <si>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</si>
  <si>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</si>
  <si>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</si>
  <si>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</si>
  <si>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</si>
  <si>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</si>
  <si>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</si>
  <si>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</si>
  <si>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</si>
  <si>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</si>
  <si>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</si>
  <si>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</si>
  <si>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</si>
  <si>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</si>
  <si>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</si>
  <si>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</si>
  <si>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</si>
  <si>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</si>
  <si>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</si>
  <si>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</si>
  <si>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</si>
  <si>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</si>
  <si>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</si>
  <si>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</si>
  <si>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</si>
  <si>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</si>
  <si>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</si>
  <si>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</si>
  <si>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</si>
  <si>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</si>
  <si>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</si>
  <si>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</si>
  <si>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</si>
  <si>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</si>
  <si>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</si>
  <si>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</si>
  <si>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</si>
  <si>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</si>
  <si>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</si>
  <si>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</si>
  <si>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</si>
  <si>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</si>
  <si>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</si>
  <si>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</si>
  <si>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</si>
  <si>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</si>
  <si>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</si>
  <si>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</si>
  <si>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</si>
  <si>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</si>
  <si>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</si>
  <si>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</si>
  <si>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</si>
  <si>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</si>
  <si>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</si>
  <si>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</si>
  <si>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</si>
  <si>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</si>
  <si>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</si>
  <si>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</si>
  <si>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</si>
  <si>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</si>
  <si>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</si>
  <si>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</si>
  <si>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</si>
  <si>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</si>
  <si>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</si>
  <si>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</si>
  <si>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</si>
  <si>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</si>
  <si>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</si>
  <si>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</si>
  <si>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</si>
  <si>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</si>
  <si>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</si>
  <si>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</si>
  <si>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</si>
  <si>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</si>
  <si>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</si>
  <si>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</si>
  <si>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</si>
  <si>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</si>
  <si>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</si>
  <si>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</si>
  <si>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</si>
  <si>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</si>
  <si>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</si>
  <si>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</si>
  <si>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</si>
  <si>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</si>
  <si>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</si>
  <si>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</si>
  <si>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</si>
  <si>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</si>
  <si>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</si>
  <si>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</si>
  <si>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</si>
  <si>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</si>
  <si>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</si>
  <si>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</si>
  <si>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</si>
  <si>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</si>
  <si>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</si>
  <si>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</si>
  <si>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</si>
  <si>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</si>
  <si>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</si>
  <si>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</si>
  <si>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</si>
  <si>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</si>
  <si>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</si>
  <si>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</si>
  <si>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</si>
  <si>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</si>
  <si>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</si>
  <si>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</si>
  <si>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</si>
  <si>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</si>
  <si>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</si>
  <si>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</si>
  <si>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</si>
  <si>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</si>
  <si>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</si>
  <si>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</si>
  <si>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</si>
  <si>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</si>
  <si>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</si>
  <si>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</si>
  <si>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</si>
  <si>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</si>
  <si>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</si>
  <si>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</si>
  <si>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</si>
  <si>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</si>
  <si>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</si>
  <si>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</si>
  <si>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</si>
  <si>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</si>
  <si>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</si>
  <si>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</si>
  <si>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</si>
  <si>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</si>
  <si>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</si>
  <si>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</si>
  <si>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</si>
  <si>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</si>
  <si>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</si>
  <si>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</si>
  <si>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</si>
  <si>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</si>
  <si>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</si>
  <si>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</si>
  <si>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</si>
  <si>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</si>
  <si>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</si>
  <si>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</si>
  <si>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</si>
  <si>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</si>
  <si>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</si>
  <si>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</si>
  <si>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</si>
  <si>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</si>
  <si>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</si>
  <si>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</si>
  <si>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</si>
  <si>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</si>
  <si>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</si>
  <si>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</si>
  <si>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</si>
  <si>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</si>
  <si>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</si>
  <si>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</si>
  <si>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</si>
  <si>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</si>
  <si>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</si>
  <si>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</si>
  <si>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</si>
  <si>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</si>
  <si>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</si>
  <si>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</si>
  <si>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</si>
  <si>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</si>
  <si>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</si>
  <si>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</si>
  <si>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</si>
  <si>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</si>
  <si>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</si>
  <si>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</si>
  <si>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</si>
  <si>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</si>
  <si>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</si>
  <si>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</si>
  <si>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</si>
  <si>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</si>
  <si>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</si>
  <si>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</si>
  <si>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</si>
  <si>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</si>
  <si>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</si>
  <si>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</si>
  <si>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</si>
  <si>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</si>
  <si>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</si>
  <si>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</si>
  <si>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</si>
  <si>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</si>
  <si>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</si>
  <si>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</si>
  <si>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</si>
  <si>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</si>
  <si>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</si>
  <si>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</si>
  <si>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</si>
  <si>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</si>
  <si>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</si>
  <si>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</si>
  <si>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</si>
  <si>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</si>
  <si>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</si>
  <si>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</si>
  <si>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</si>
  <si>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</si>
  <si>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</si>
  <si>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</si>
  <si>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</si>
  <si>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</si>
  <si>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</si>
  <si>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</si>
  <si>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</si>
  <si>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</si>
  <si>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</si>
  <si>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</si>
  <si>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</si>
  <si>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</si>
  <si>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</si>
  <si>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</si>
  <si>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</si>
  <si>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</si>
  <si>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</si>
  <si>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</si>
  <si>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</si>
  <si>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</si>
  <si>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</si>
  <si>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</si>
  <si>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</si>
  <si>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</si>
  <si>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</si>
  <si>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</si>
  <si>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</si>
  <si>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</si>
  <si>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</si>
  <si>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</si>
  <si>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</si>
  <si>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</si>
  <si>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</si>
  <si>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</si>
  <si>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</si>
  <si>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</si>
  <si>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</si>
  <si>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</si>
  <si>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</si>
  <si>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</si>
  <si>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</si>
  <si>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</si>
  <si>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</si>
  <si>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</si>
  <si>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</si>
  <si>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</si>
  <si>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</si>
  <si>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</si>
  <si>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</si>
  <si>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</si>
  <si>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</si>
  <si>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</si>
  <si>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</si>
  <si>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</si>
  <si>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</si>
  <si>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</si>
  <si>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</si>
  <si>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</si>
  <si>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</si>
  <si>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</si>
  <si>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</si>
  <si>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</si>
  <si>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</si>
  <si>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</si>
  <si>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</si>
  <si>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</si>
  <si>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</si>
  <si>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</si>
  <si>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</si>
  <si>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</si>
  <si>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</si>
  <si>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</si>
  <si>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</si>
  <si>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</si>
  <si>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</si>
  <si>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</si>
  <si>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</si>
  <si>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</si>
  <si>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</si>
  <si>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</si>
  <si>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</si>
  <si>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</si>
  <si>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</si>
  <si>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</si>
  <si>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</si>
  <si>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</si>
  <si>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</si>
  <si>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</si>
  <si>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</si>
  <si>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</si>
  <si>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</si>
  <si>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</si>
  <si>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</si>
  <si>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</si>
  <si>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</si>
  <si>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</si>
  <si>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</si>
  <si>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</si>
  <si>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</si>
  <si>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</si>
  <si>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</si>
  <si>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</si>
  <si>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</si>
  <si>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</si>
  <si>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</si>
  <si>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</si>
  <si>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</si>
  <si>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</si>
  <si>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</si>
  <si>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</si>
  <si>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</si>
  <si>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</si>
  <si>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</si>
  <si>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</si>
  <si>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</si>
  <si>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</si>
  <si>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</si>
  <si>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</si>
  <si>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</si>
  <si>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</si>
  <si>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</si>
  <si>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</si>
  <si>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</si>
  <si>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</si>
  <si>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</si>
  <si>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</si>
  <si>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</si>
  <si>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</si>
  <si>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</si>
  <si>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</si>
  <si>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</si>
  <si>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</si>
  <si>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</si>
  <si>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</si>
  <si>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</si>
  <si>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</si>
  <si>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</si>
  <si>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</si>
  <si>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</si>
  <si>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</si>
  <si>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</si>
  <si>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</si>
  <si>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</si>
  <si>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</si>
  <si>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</si>
  <si>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</si>
  <si>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</si>
  <si>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</si>
  <si>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</si>
  <si>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</si>
  <si>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</si>
  <si>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</si>
  <si>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</si>
  <si>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</si>
  <si>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</si>
  <si>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</si>
  <si>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</si>
  <si>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</si>
  <si>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</si>
  <si>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</si>
  <si>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</si>
  <si>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</si>
  <si>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</si>
  <si>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</si>
  <si>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</si>
  <si>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</si>
  <si>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</si>
  <si>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</si>
  <si>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</si>
  <si>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</si>
  <si>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</si>
  <si>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</si>
  <si>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</si>
  <si>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</si>
  <si>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</si>
  <si>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</si>
  <si>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</si>
  <si>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</si>
  <si>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</si>
  <si>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</si>
  <si>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</si>
  <si>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</si>
  <si>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</si>
  <si>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</si>
  <si>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</si>
  <si>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</si>
  <si>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</si>
  <si>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</si>
  <si>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</si>
  <si>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</si>
  <si>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</si>
  <si>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</si>
  <si>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</si>
  <si>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</si>
  <si>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</si>
  <si>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</si>
  <si>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</si>
  <si>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</si>
  <si>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</si>
  <si>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</si>
  <si>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</si>
  <si>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</si>
  <si>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</si>
  <si>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</si>
  <si>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</si>
  <si>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</si>
  <si>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</si>
  <si>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</si>
  <si>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</si>
  <si>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</si>
  <si>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</si>
  <si>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</si>
  <si>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</si>
  <si>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</si>
  <si>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</si>
  <si>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</si>
  <si>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</si>
  <si>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</si>
  <si>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</si>
  <si>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</si>
  <si>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</si>
  <si>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</si>
  <si>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</si>
  <si>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</si>
  <si>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</si>
  <si>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</si>
  <si>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</si>
  <si>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</si>
  <si>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</si>
  <si>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</si>
  <si>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</si>
  <si>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</si>
  <si>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</si>
  <si>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</si>
  <si>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</si>
  <si>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</si>
  <si>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</si>
  <si>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</si>
  <si>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</si>
  <si>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</si>
  <si>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</si>
  <si>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</si>
  <si>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</si>
  <si>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</si>
  <si>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</si>
  <si>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</si>
  <si>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</si>
  <si>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</si>
  <si>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</si>
  <si>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</si>
  <si>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</si>
  <si>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</si>
  <si>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</si>
  <si>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</si>
  <si>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</si>
  <si>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</si>
  <si>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</si>
  <si>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</si>
  <si>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</si>
  <si>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</si>
  <si>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</si>
  <si>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</si>
  <si>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</si>
  <si>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</si>
  <si>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</si>
  <si>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</si>
  <si>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</si>
  <si>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</si>
  <si>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</si>
  <si>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</si>
  <si>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</si>
  <si>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</si>
  <si>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</si>
  <si>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</si>
  <si>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</si>
  <si>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</si>
  <si>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</si>
  <si>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</si>
  <si>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</si>
  <si>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</si>
  <si>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</si>
  <si>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</si>
  <si>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</si>
  <si>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</si>
  <si>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</si>
  <si>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</si>
  <si>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</si>
  <si>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</si>
  <si>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</si>
  <si>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</si>
  <si>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</si>
  <si>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</si>
  <si>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</si>
  <si>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</si>
  <si>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</si>
  <si>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</si>
  <si>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</si>
  <si>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</si>
  <si>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</si>
  <si>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</si>
  <si>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</si>
  <si>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</si>
  <si>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</si>
  <si>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</si>
  <si>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</si>
  <si>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</si>
  <si>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</si>
  <si>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</si>
  <si>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</si>
  <si>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</si>
  <si>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</si>
  <si>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</si>
  <si>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</si>
  <si>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</si>
  <si>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</si>
  <si>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</si>
  <si>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</si>
  <si>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</si>
  <si>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</si>
  <si>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</si>
  <si>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</si>
  <si>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</si>
  <si>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</si>
  <si>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</si>
  <si>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</si>
  <si>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</si>
  <si>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</si>
  <si>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</si>
  <si>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</si>
  <si>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</si>
  <si>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</si>
  <si>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</si>
  <si>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</si>
  <si>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</si>
  <si>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</si>
  <si>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</si>
  <si>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</si>
  <si>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</si>
  <si>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</si>
  <si>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</si>
  <si>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</si>
  <si>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</si>
  <si>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</si>
  <si>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</si>
  <si>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</si>
  <si>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</si>
  <si>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</si>
  <si>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</si>
  <si>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</si>
  <si>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</si>
  <si>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</si>
  <si>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</si>
  <si>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</si>
  <si>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</si>
  <si>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</si>
  <si>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</si>
  <si>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</si>
  <si>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</si>
  <si>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</si>
  <si>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</si>
  <si>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</si>
  <si>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</si>
  <si>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</si>
  <si>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</si>
  <si>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</si>
  <si>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</si>
  <si>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</si>
  <si>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</si>
  <si>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</si>
  <si>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</si>
  <si>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</si>
  <si>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</si>
  <si>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</si>
  <si>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</si>
  <si>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</si>
  <si>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</si>
  <si>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</si>
  <si>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</si>
  <si>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</si>
  <si>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</si>
  <si>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</si>
  <si>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</si>
  <si>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</si>
  <si>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</si>
  <si>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</si>
  <si>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</si>
  <si>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</si>
  <si>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</si>
  <si>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</si>
  <si>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</si>
  <si>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</si>
  <si>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</si>
  <si>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</si>
  <si>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</si>
  <si>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</si>
  <si>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</si>
  <si>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</si>
  <si>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</si>
  <si>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</si>
  <si>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</si>
  <si>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</si>
  <si>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</si>
  <si>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</si>
  <si>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</si>
  <si>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</si>
  <si>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</si>
  <si>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</si>
  <si>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</si>
  <si>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</si>
  <si>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</si>
  <si>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</si>
  <si>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</si>
  <si>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</si>
  <si>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</si>
  <si>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</si>
  <si>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</si>
  <si>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</si>
  <si>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</si>
  <si>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</si>
  <si>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</si>
  <si>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</si>
  <si>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</si>
  <si>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</si>
  <si>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</si>
  <si>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</si>
  <si>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</si>
  <si>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</si>
  <si>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</si>
  <si>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</si>
  <si>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</si>
  <si>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</si>
  <si>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</si>
  <si>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</si>
  <si>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</si>
  <si>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</si>
  <si>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</si>
  <si>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</si>
  <si>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</si>
  <si>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</si>
  <si>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</si>
  <si>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</si>
  <si>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</si>
  <si>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</si>
  <si>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</si>
  <si>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</si>
  <si>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</si>
  <si>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</si>
  <si>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</si>
  <si>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</si>
  <si>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</si>
  <si>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</si>
  <si>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</si>
  <si>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</si>
  <si>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</si>
  <si>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</si>
  <si>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</si>
  <si>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</si>
  <si>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</si>
  <si>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</si>
  <si>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</si>
  <si>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</si>
  <si>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</si>
  <si>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</si>
  <si>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</si>
  <si>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</si>
  <si>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</si>
  <si>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</si>
  <si>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</si>
  <si>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</si>
  <si>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</si>
  <si>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</si>
  <si>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</si>
  <si>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</si>
  <si>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</si>
  <si>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</si>
  <si>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</si>
  <si>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</si>
  <si>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</si>
  <si>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</si>
  <si>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</si>
  <si>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</si>
  <si>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</si>
  <si>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</si>
  <si>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</si>
  <si>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</si>
  <si>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</si>
  <si>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</si>
  <si>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</si>
  <si>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</si>
  <si>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</si>
  <si>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</si>
  <si>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</si>
  <si>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</si>
  <si>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</si>
  <si>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</si>
  <si>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</si>
  <si>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</si>
  <si>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</si>
  <si>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</si>
  <si>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</si>
  <si>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</si>
  <si>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</si>
  <si>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</si>
  <si>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</si>
  <si>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</si>
  <si>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</si>
  <si>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</si>
  <si>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</si>
  <si>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</si>
  <si>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</si>
  <si>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</si>
  <si>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</si>
  <si>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</si>
  <si>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</si>
  <si>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</si>
  <si>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</si>
  <si>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</si>
  <si>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</si>
  <si>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</si>
  <si>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</si>
  <si>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</si>
  <si>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</si>
  <si>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</si>
  <si>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</si>
  <si>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</si>
  <si>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</si>
  <si>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</si>
  <si>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</si>
  <si>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</si>
  <si>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</si>
  <si>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</si>
  <si>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</si>
  <si>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</si>
  <si>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</si>
  <si>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</si>
  <si>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</si>
  <si>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</si>
  <si>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</si>
  <si>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</si>
  <si>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</si>
  <si>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</si>
  <si>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</si>
  <si>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</si>
  <si>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</si>
  <si>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</si>
  <si>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</si>
  <si>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</si>
  <si>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</si>
  <si>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</si>
  <si>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</si>
  <si>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</si>
  <si>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</si>
  <si>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</si>
  <si>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</si>
  <si>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</si>
  <si>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</si>
  <si>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</si>
  <si>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</si>
  <si>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</si>
  <si>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</si>
  <si>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</si>
  <si>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</si>
  <si>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</si>
  <si>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</si>
  <si>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</si>
  <si>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</si>
  <si>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</si>
  <si>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</si>
  <si>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</si>
  <si>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</si>
  <si>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</si>
  <si>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</si>
  <si>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</si>
  <si>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</si>
  <si>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</si>
  <si>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</si>
  <si>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</si>
  <si>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</si>
  <si>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</si>
  <si>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</si>
  <si>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</si>
  <si>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</si>
  <si>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</si>
  <si>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</si>
  <si>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</si>
  <si>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</si>
  <si>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</si>
  <si>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</si>
  <si>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</si>
  <si>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</si>
  <si>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</si>
  <si>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</si>
  <si>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</si>
  <si>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</si>
  <si>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</si>
  <si>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</si>
  <si>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</si>
  <si>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</si>
  <si>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</si>
  <si>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</si>
  <si>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</si>
  <si>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</si>
  <si>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</si>
  <si>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</si>
  <si>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</si>
  <si>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</si>
  <si>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</si>
  <si>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</si>
  <si>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</si>
  <si>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</si>
  <si>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</si>
  <si>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</si>
  <si>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</si>
  <si>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</si>
  <si>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</si>
  <si>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</si>
  <si>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</si>
  <si>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</si>
  <si>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</si>
  <si>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</si>
  <si>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</si>
  <si>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</si>
  <si>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</si>
  <si>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</si>
  <si>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</si>
  <si>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</si>
  <si>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</si>
  <si>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</si>
  <si>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</si>
  <si>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</si>
  <si>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</si>
  <si>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</si>
  <si>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</si>
  <si>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</si>
  <si>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</si>
  <si>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</si>
  <si>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</si>
  <si>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</si>
  <si>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</si>
  <si>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</si>
  <si>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</si>
  <si>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</si>
  <si>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</si>
  <si>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</si>
  <si>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</si>
  <si>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</si>
  <si>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</si>
  <si>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</si>
  <si>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</si>
  <si>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</si>
  <si>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</si>
  <si>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</si>
  <si>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</si>
  <si>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</si>
  <si>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</si>
  <si>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</si>
  <si>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</si>
  <si>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</si>
  <si>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</si>
  <si>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</si>
  <si>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</si>
  <si>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</si>
  <si>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</si>
  <si>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</si>
  <si>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</si>
  <si>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</si>
  <si>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</si>
  <si>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</si>
  <si>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</si>
  <si>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</si>
  <si>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</si>
  <si>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</si>
  <si>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</si>
  <si>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</si>
  <si>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</si>
  <si>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</si>
  <si>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</si>
  <si>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</si>
  <si>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</si>
  <si>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</si>
  <si>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</si>
  <si>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</si>
  <si>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</si>
  <si>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</si>
  <si>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</si>
  <si>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</si>
  <si>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</si>
  <si>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</si>
  <si>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</si>
  <si>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</si>
  <si>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</si>
  <si>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</si>
  <si>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</si>
  <si>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</si>
  <si>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</si>
  <si>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</si>
  <si>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</si>
  <si>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</si>
  <si>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</si>
  <si>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</si>
  <si>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</si>
  <si>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</si>
  <si>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</si>
  <si>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</si>
  <si>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</si>
  <si>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</si>
  <si>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</si>
  <si>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</si>
  <si>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</si>
  <si>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</si>
  <si>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</si>
  <si>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</si>
  <si>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</si>
  <si>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</si>
  <si>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</si>
  <si>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</si>
  <si>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</si>
  <si>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</si>
  <si>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</si>
  <si>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</si>
  <si>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</si>
  <si>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</si>
  <si>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</si>
  <si>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</si>
  <si>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</si>
  <si>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</si>
  <si>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</si>
  <si>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</si>
  <si>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</si>
  <si>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</si>
  <si>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</si>
  <si>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</si>
  <si>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</si>
  <si>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</si>
  <si>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</si>
  <si>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</si>
  <si>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</si>
  <si>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</si>
  <si>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</si>
  <si>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</si>
  <si>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</si>
  <si>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</si>
  <si>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</si>
  <si>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</si>
  <si>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</si>
  <si>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</si>
  <si>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</si>
  <si>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</si>
  <si>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</si>
  <si>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</si>
  <si>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</si>
  <si>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</si>
  <si>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</si>
  <si>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</si>
  <si>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</si>
  <si>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</si>
  <si>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</si>
  <si>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</si>
  <si>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</si>
  <si>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</si>
  <si>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</si>
  <si>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</si>
  <si>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</si>
  <si>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</si>
  <si>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</si>
  <si>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</si>
  <si>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</si>
  <si>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</si>
  <si>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</si>
  <si>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</si>
  <si>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</si>
  <si>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</si>
  <si>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</si>
  <si>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</si>
  <si>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</si>
  <si>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</si>
  <si>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</si>
  <si>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</si>
  <si>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</si>
  <si>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</si>
  <si>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</si>
  <si>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</si>
  <si>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</si>
  <si>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</si>
  <si>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</si>
  <si>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</si>
  <si>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</si>
  <si>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</si>
  <si>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</si>
  <si>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</si>
  <si>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</si>
  <si>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</si>
  <si>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</si>
  <si>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</si>
  <si>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</si>
  <si>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</si>
  <si>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</si>
  <si>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</si>
  <si>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</si>
  <si>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</si>
  <si>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</si>
  <si>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</si>
  <si>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</si>
  <si>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</si>
  <si>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</si>
  <si>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</si>
  <si>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</si>
  <si>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</si>
  <si>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</si>
  <si>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</si>
  <si>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</si>
  <si>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</si>
  <si>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</si>
  <si>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</si>
  <si>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</si>
  <si>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</si>
  <si>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</si>
  <si>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</si>
  <si>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</si>
  <si>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</si>
  <si>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</si>
  <si>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</si>
  <si>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</si>
  <si>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</si>
  <si>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</si>
  <si>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</si>
  <si>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</si>
  <si>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</si>
  <si>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</si>
  <si>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</si>
  <si>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</si>
  <si>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</si>
  <si>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</si>
  <si>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</si>
  <si>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</si>
  <si>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</si>
  <si>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</si>
  <si>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</si>
  <si>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</si>
  <si>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</si>
  <si>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</si>
  <si>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</si>
  <si>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</si>
  <si>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</si>
  <si>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</si>
  <si>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</si>
  <si>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</si>
  <si>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</si>
  <si>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</si>
  <si>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</si>
  <si>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</si>
  <si>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</si>
  <si>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</si>
  <si>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</si>
  <si>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</si>
  <si>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</si>
  <si>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</si>
  <si>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</si>
  <si>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</si>
  <si>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</si>
  <si>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</si>
  <si>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</si>
  <si>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</si>
  <si>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</si>
  <si>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</si>
  <si>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</si>
  <si>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</si>
  <si>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</si>
  <si>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</si>
  <si>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</si>
  <si>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</si>
  <si>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</si>
  <si>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VIOULOU EN AMONT DE PARELOUP</t>
  </si>
  <si>
    <t>LE VIOULOU</t>
  </si>
  <si>
    <t>05125780</t>
  </si>
  <si>
    <t>18310006400033</t>
  </si>
  <si>
    <t>Agence de l'Eau Adour-Garonne</t>
  </si>
  <si>
    <t>34255833500077</t>
  </si>
  <si>
    <t>AQUASCOP BIOLOGIE site de Monptellier</t>
  </si>
  <si>
    <t>IBMR-20-M111</t>
  </si>
  <si>
    <t>JOYCE LAMBERT, AXEL BERGEON</t>
  </si>
  <si>
    <t>IBMR standard</t>
  </si>
  <si>
    <t>GAUCHE</t>
  </si>
  <si>
    <t>ETIAGE NORMAL</t>
  </si>
  <si>
    <t>ENSOLEILLE</t>
  </si>
  <si>
    <t>NULLE</t>
  </si>
  <si>
    <t>OUI</t>
  </si>
  <si>
    <t>Présence écrevisses invasives.</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</si>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</sst>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685331</v>
      </c>
      <c r="G10" s="97"/>
      <c r="H10" s="98"/>
    </row>
    <row r="11" spans="1:8" ht="15">
      <c r="A11" s="10" t="s">
        <v>2277</v>
      </c>
      <c r="B11" s="47">
        <v>44056</v>
      </c>
      <c r="D11" s="10" t="s">
        <v>2280</v>
      </c>
      <c r="E11" s="52">
        <v>6345831</v>
      </c>
      <c r="G11" s="97"/>
      <c r="H11" s="98"/>
    </row>
    <row r="12" spans="1:8" ht="15">
      <c r="A12" s="10" t="s">
        <v>2283</v>
      </c>
      <c r="B12" s="52" t="s">
        <v>5294</v>
      </c>
      <c r="D12" s="10" t="s">
        <v>2281</v>
      </c>
      <c r="E12" s="52">
        <v>685264</v>
      </c>
      <c r="G12" s="99"/>
      <c r="H12" s="100"/>
    </row>
    <row r="13" spans="1:5" ht="17.25" customHeight="1" thickBot="1">
      <c r="A13" s="2"/>
      <c r="B13" s="55"/>
      <c r="D13" s="10" t="s">
        <v>2282</v>
      </c>
      <c r="E13" s="52">
        <v>6345774</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685331</v>
      </c>
    </row>
    <row r="18" spans="1:3" ht="15">
      <c r="A18" s="111"/>
      <c r="B18" s="49" t="s">
        <v>2267</v>
      </c>
      <c r="C18" s="61">
        <f>E11</f>
        <v>6345831</v>
      </c>
    </row>
    <row r="19" spans="1:2" ht="15">
      <c r="A19" s="3" t="s">
        <v>2063</v>
      </c>
      <c r="B19" s="29">
        <v>808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3.66</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30</v>
      </c>
      <c r="D35" s="28" t="s">
        <v>2284</v>
      </c>
      <c r="E35" s="32">
        <v>70</v>
      </c>
    </row>
    <row r="36" spans="1:5" s="7" customFormat="1" ht="15" customHeight="1">
      <c r="A36" s="5" t="s">
        <v>2113</v>
      </c>
      <c r="B36" s="30">
        <v>42.5</v>
      </c>
      <c r="C36" s="6"/>
      <c r="D36" s="8" t="s">
        <v>2112</v>
      </c>
      <c r="E36" s="30">
        <v>57.5</v>
      </c>
    </row>
    <row r="37" spans="1:5" s="7" customFormat="1" ht="15" customHeight="1">
      <c r="A37" s="5" t="s">
        <v>2111</v>
      </c>
      <c r="B37" s="30">
        <v>2.6</v>
      </c>
      <c r="C37" s="6"/>
      <c r="D37" s="8" t="s">
        <v>2110</v>
      </c>
      <c r="E37" s="30">
        <v>4.4</v>
      </c>
    </row>
    <row r="38" spans="1:5" s="7" customFormat="1" ht="15" customHeight="1">
      <c r="A38" s="5" t="s">
        <v>2115</v>
      </c>
      <c r="B38" s="30">
        <v>5</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c r="C66" s="6"/>
      <c r="D66" s="10" t="s">
        <v>2088</v>
      </c>
      <c r="E66" s="9">
        <v>3</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4</v>
      </c>
      <c r="C75" s="6"/>
      <c r="D75" s="10" t="s">
        <v>2081</v>
      </c>
      <c r="E75" s="9">
        <v>5</v>
      </c>
    </row>
    <row r="76" spans="1:5" s="15" customFormat="1" ht="15">
      <c r="A76" s="3" t="s">
        <v>2080</v>
      </c>
      <c r="B76" s="9">
        <v>4</v>
      </c>
      <c r="C76" s="6"/>
      <c r="D76" s="10" t="s">
        <v>2080</v>
      </c>
      <c r="E76" s="9">
        <v>1</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3</v>
      </c>
      <c r="C84" s="6"/>
      <c r="D84" s="10" t="s">
        <v>2074</v>
      </c>
      <c r="E84" s="9">
        <v>3</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832</v>
      </c>
      <c r="B97" s="20" t="str">
        <f>IF(A97="NEWCOD",IF(ISBLANK(G97),"renseigner le champ 'Nouveau taxon'",G97),VLOOKUP(A97,'Ref Taxo'!A:B,2,FALSE))</f>
        <v>Heribaudiella</v>
      </c>
      <c r="C97" s="21">
        <f>IF(A97="NEWCOD",IF(ISBLANK(H97),"NoCod",H97),VLOOKUP(A97,'Ref Taxo'!A:D,4,FALSE))</f>
        <v>6196</v>
      </c>
      <c r="D97" s="34">
        <v>0.15</v>
      </c>
      <c r="E97" s="35"/>
      <c r="F97" s="35" t="s">
        <v>2290</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0.01</v>
      </c>
      <c r="E98" s="35"/>
      <c r="F98" s="35" t="s">
        <v>2290</v>
      </c>
      <c r="G98" s="79"/>
      <c r="H98" s="80"/>
    </row>
    <row r="99" spans="1:8" ht="15">
      <c r="A99" s="33" t="s">
        <v>1883</v>
      </c>
      <c r="B99" s="20" t="str">
        <f>IF(A99="NEWCOD",IF(ISBLANK(G99),"renseigner le champ 'Nouveau taxon'",G99),VLOOKUP(A99,'Ref Taxo'!A:B,2,FALSE))</f>
        <v>Spirogyra</v>
      </c>
      <c r="C99" s="21">
        <f>IF(A99="NEWCOD",IF(ISBLANK(H99),"NoCod",H99),VLOOKUP(A99,'Ref Taxo'!A:D,4,FALSE))</f>
        <v>1147</v>
      </c>
      <c r="D99" s="34">
        <v>0.01</v>
      </c>
      <c r="E99" s="35"/>
      <c r="F99" s="35" t="s">
        <v>2290</v>
      </c>
      <c r="G99" s="79"/>
      <c r="H99" s="80"/>
    </row>
    <row r="100" spans="1:8" ht="15">
      <c r="A100" s="33" t="s">
        <v>418</v>
      </c>
      <c r="B100" s="20" t="str">
        <f>IF(A100="NEWCOD",IF(ISBLANK(G100),"renseigner le champ 'Nouveau taxon'",G100),VLOOKUP(A100,'Ref Taxo'!A:B,2,FALSE))</f>
        <v>Chiloscyphus polyanthos</v>
      </c>
      <c r="C100" s="21">
        <f>IF(A100="NEWCOD",IF(ISBLANK(H100),"NoCod",H100),VLOOKUP(A100,'Ref Taxo'!A:D,4,FALSE))</f>
        <v>1186</v>
      </c>
      <c r="D100" s="34">
        <v>0.5</v>
      </c>
      <c r="E100" s="35">
        <v>0.1</v>
      </c>
      <c r="F100" s="35" t="s">
        <v>2290</v>
      </c>
      <c r="G100" s="79"/>
      <c r="H100" s="80"/>
    </row>
    <row r="101" spans="1:8" ht="15">
      <c r="A101" s="33" t="s">
        <v>479</v>
      </c>
      <c r="B101" s="20" t="str">
        <f>IF(A101="NEWCOD",IF(ISBLANK(G101),"renseigner le champ 'Nouveau taxon'",G101),VLOOKUP(A101,'Ref Taxo'!A:B,2,FALSE))</f>
        <v>Cratoneuron filicinum</v>
      </c>
      <c r="C101" s="21">
        <f>IF(A101="NEWCOD",IF(ISBLANK(H101),"NoCod",H101),VLOOKUP(A101,'Ref Taxo'!A:D,4,FALSE))</f>
        <v>1233</v>
      </c>
      <c r="D101" s="34">
        <v>0.02</v>
      </c>
      <c r="E101" s="35">
        <v>0.01</v>
      </c>
      <c r="F101" s="35" t="s">
        <v>2290</v>
      </c>
      <c r="G101" s="79"/>
      <c r="H101" s="80"/>
    </row>
    <row r="102" spans="1:8" ht="15">
      <c r="A102" s="33" t="s">
        <v>733</v>
      </c>
      <c r="B102" s="20" t="str">
        <f>IF(A102="NEWCOD",IF(ISBLANK(G102),"renseigner le champ 'Nouveau taxon'",G102),VLOOKUP(A102,'Ref Taxo'!A:B,2,FALSE))</f>
        <v>Fissidens crassipes</v>
      </c>
      <c r="C102" s="21">
        <f>IF(A102="NEWCOD",IF(ISBLANK(H102),"NoCod",H102),VLOOKUP(A102,'Ref Taxo'!A:D,4,FALSE))</f>
        <v>1294</v>
      </c>
      <c r="D102" s="34">
        <v>0.1</v>
      </c>
      <c r="E102" s="35"/>
      <c r="F102" s="35" t="s">
        <v>2290</v>
      </c>
      <c r="G102" s="79"/>
      <c r="H102" s="80"/>
    </row>
    <row r="103" spans="1:8" ht="15">
      <c r="A103" s="33" t="s">
        <v>768</v>
      </c>
      <c r="B103" s="20" t="str">
        <f>IF(A103="NEWCOD",IF(ISBLANK(G103),"renseigner le champ 'Nouveau taxon'",G103),VLOOKUP(A103,'Ref Taxo'!A:B,2,FALSE))</f>
        <v>Fontinalis antipyretica</v>
      </c>
      <c r="C103" s="21">
        <f>IF(A103="NEWCOD",IF(ISBLANK(H103),"NoCod",H103),VLOOKUP(A103,'Ref Taxo'!A:D,4,FALSE))</f>
        <v>1310</v>
      </c>
      <c r="D103" s="34">
        <v>3</v>
      </c>
      <c r="E103" s="35">
        <v>0.75</v>
      </c>
      <c r="F103" s="35" t="s">
        <v>2290</v>
      </c>
      <c r="G103" s="79"/>
      <c r="H103" s="80"/>
    </row>
    <row r="104" spans="1:8" ht="15">
      <c r="A104" s="33" t="s">
        <v>907</v>
      </c>
      <c r="B104" s="20" t="str">
        <f>IF(A104="NEWCOD",IF(ISBLANK(G104),"renseigner le champ 'Nouveau taxon'",G104),VLOOKUP(A104,'Ref Taxo'!A:B,2,FALSE))</f>
        <v>Hypnum cupressiforme</v>
      </c>
      <c r="C104" s="21">
        <f>IF(A104="NEWCOD",IF(ISBLANK(H104),"NoCod",H104),VLOOKUP(A104,'Ref Taxo'!A:D,4,FALSE))</f>
        <v>1335</v>
      </c>
      <c r="D104" s="34"/>
      <c r="E104" s="35">
        <v>0.01</v>
      </c>
      <c r="F104" s="35" t="s">
        <v>2290</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c r="E105" s="35">
        <v>0.01</v>
      </c>
      <c r="F105" s="35" t="s">
        <v>2290</v>
      </c>
      <c r="G105" s="79"/>
      <c r="H105" s="80"/>
    </row>
    <row r="106" spans="1:8" ht="15">
      <c r="A106" s="33" t="s">
        <v>1425</v>
      </c>
      <c r="B106" s="20" t="str">
        <f>IF(A106="NEWCOD",IF(ISBLANK(G106),"renseigner le champ 'Nouveau taxon'",G106),VLOOKUP(A106,'Ref Taxo'!A:B,2,FALSE))</f>
        <v>Rhynchostegium riparioides</v>
      </c>
      <c r="C106" s="21">
        <f>IF(A106="NEWCOD",IF(ISBLANK(H106),"NoCod",H106),VLOOKUP(A106,'Ref Taxo'!A:D,4,FALSE))</f>
        <v>1268</v>
      </c>
      <c r="D106" s="34">
        <v>1.5</v>
      </c>
      <c r="E106" s="35">
        <v>0.05</v>
      </c>
      <c r="F106" s="35" t="s">
        <v>2290</v>
      </c>
      <c r="G106" s="79"/>
      <c r="H106" s="80"/>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v>0.01</v>
      </c>
      <c r="E107" s="35"/>
      <c r="F107" s="35" t="s">
        <v>2290</v>
      </c>
      <c r="G107" s="79"/>
      <c r="H107" s="80"/>
    </row>
    <row r="108" spans="1:8" ht="15">
      <c r="A108" s="33" t="s">
        <v>1098</v>
      </c>
      <c r="B108" s="20" t="str">
        <f>IF(A108="NEWCOD",IF(ISBLANK(G108),"renseigner le champ 'Nouveau taxon'",G108),VLOOKUP(A108,'Ref Taxo'!A:B,2,FALSE))</f>
        <v>Lysimachia vulgaris</v>
      </c>
      <c r="C108" s="21">
        <f>IF(A108="NEWCOD",IF(ISBLANK(H108),"NoCod",H108),VLOOKUP(A108,'Ref Taxo'!A:D,4,FALSE))</f>
        <v>1887</v>
      </c>
      <c r="D108" s="34">
        <v>0.01</v>
      </c>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2021-08-31T14:36:04Z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