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25860" sheetId="2" r:id="rId2"/>
    <sheet name="Mises à jour" sheetId="3" r:id="rId3"/>
  </sheets>
  <definedNames/>
  <calcPr calcId="162913"/>
</workbook>
</file>

<file path=xl/sharedStrings.xml><?xml version="1.0" encoding="utf-8"?>
<sst xmlns="http://schemas.openxmlformats.org/spreadsheetml/2006/main" count="6482" uniqueCount="5303">
  <si>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</si>
  <si>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</si>
  <si>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</si>
  <si>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</si>
  <si>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</si>
  <si>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</si>
  <si>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</si>
  <si>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</si>
  <si>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</si>
  <si>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</si>
  <si>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</si>
  <si>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</si>
  <si>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</si>
  <si>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</si>
  <si>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</si>
  <si>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</si>
  <si>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</si>
  <si>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</si>
  <si>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</si>
  <si>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</si>
  <si>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</si>
  <si>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</si>
  <si>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</si>
  <si>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</si>
  <si>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</si>
  <si>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</si>
  <si>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</si>
  <si>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</si>
  <si>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</si>
  <si>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</si>
  <si>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</si>
  <si>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</si>
  <si>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</si>
  <si>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</si>
  <si>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</si>
  <si>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</si>
  <si>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</si>
  <si>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</si>
  <si>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</si>
  <si>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</si>
  <si>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</si>
  <si>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</si>
  <si>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</si>
  <si>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</si>
  <si>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</si>
  <si>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</si>
  <si>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</si>
  <si>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</si>
  <si>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</si>
  <si>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</si>
  <si>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</si>
  <si>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</si>
  <si>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</si>
  <si>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</si>
  <si>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</si>
  <si>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</si>
  <si>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</si>
  <si>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</si>
  <si>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</si>
  <si>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</si>
  <si>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</si>
  <si>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</si>
  <si>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</si>
  <si>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</si>
  <si>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</si>
  <si>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</si>
  <si>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</si>
  <si>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</si>
  <si>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</si>
  <si>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</si>
  <si>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</si>
  <si>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</si>
  <si>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</si>
  <si>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</si>
  <si>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</si>
  <si>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</si>
  <si>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</si>
  <si>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</si>
  <si>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</si>
  <si>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</si>
  <si>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</si>
  <si>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</si>
  <si>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</si>
  <si>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</si>
  <si>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</si>
  <si>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</si>
  <si>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</si>
  <si>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</si>
  <si>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</si>
  <si>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</si>
  <si>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</si>
  <si>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</si>
  <si>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</si>
  <si>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</si>
  <si>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</si>
  <si>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</si>
  <si>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</si>
  <si>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</si>
  <si>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</si>
  <si>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</si>
  <si>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</si>
  <si>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</si>
  <si>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</si>
  <si>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</si>
  <si>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</si>
  <si>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</si>
  <si>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</si>
  <si>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</si>
  <si>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</si>
  <si>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</si>
  <si>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</si>
  <si>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</si>
  <si>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</si>
  <si>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</si>
  <si>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</si>
  <si>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</si>
  <si>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</si>
  <si>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</si>
  <si>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</si>
  <si>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</si>
  <si>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</si>
  <si>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</si>
  <si>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</si>
  <si>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</si>
  <si>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</si>
  <si>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</si>
  <si>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</si>
  <si>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</si>
  <si>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</si>
  <si>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</si>
  <si>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</si>
  <si>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</si>
  <si>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</si>
  <si>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</si>
  <si>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</si>
  <si>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</si>
  <si>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</si>
  <si>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</si>
  <si>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</si>
  <si>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</si>
  <si>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</si>
  <si>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</si>
  <si>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</si>
  <si>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</si>
  <si>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</si>
  <si>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</si>
  <si>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</si>
  <si>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</si>
  <si>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</si>
  <si>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</si>
  <si>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</si>
  <si>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</si>
  <si>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</si>
  <si>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</si>
  <si>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</si>
  <si>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</si>
  <si>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</si>
  <si>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</si>
  <si>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</si>
  <si>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</si>
  <si>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</si>
  <si>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</si>
  <si>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</si>
  <si>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</si>
  <si>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</si>
  <si>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</si>
  <si>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</si>
  <si>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</si>
  <si>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</si>
  <si>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</si>
  <si>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</si>
  <si>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</si>
  <si>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</si>
  <si>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</si>
  <si>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</si>
  <si>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</si>
  <si>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</si>
  <si>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</si>
  <si>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</si>
  <si>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</si>
  <si>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</si>
  <si>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</si>
  <si>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</si>
  <si>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</si>
  <si>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</si>
  <si>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</si>
  <si>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</si>
  <si>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</si>
  <si>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</si>
  <si>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</si>
  <si>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</si>
  <si>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</si>
  <si>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</si>
  <si>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</si>
  <si>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</si>
  <si>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</si>
  <si>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</si>
  <si>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</si>
  <si>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</si>
  <si>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</si>
  <si>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</si>
  <si>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</si>
  <si>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</si>
  <si>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</si>
  <si>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</si>
  <si>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</si>
  <si>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</si>
  <si>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</si>
  <si>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</si>
  <si>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</si>
  <si>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</si>
  <si>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</si>
  <si>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</si>
  <si>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</si>
  <si>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</si>
  <si>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</si>
  <si>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</si>
  <si>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</si>
  <si>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</si>
  <si>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</si>
  <si>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</si>
  <si>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</si>
  <si>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</si>
  <si>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</si>
  <si>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</si>
  <si>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</si>
  <si>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</si>
  <si>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</si>
  <si>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</si>
  <si>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</si>
  <si>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</si>
  <si>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</si>
  <si>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</si>
  <si>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</si>
  <si>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</si>
  <si>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</si>
  <si>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</si>
  <si>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</si>
  <si>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</si>
  <si>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</si>
  <si>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</si>
  <si>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</si>
  <si>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</si>
  <si>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</si>
  <si>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</si>
  <si>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</si>
  <si>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</si>
  <si>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</si>
  <si>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</si>
  <si>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</si>
  <si>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</si>
  <si>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</si>
  <si>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</si>
  <si>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</si>
  <si>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</si>
  <si>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</si>
  <si>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</si>
  <si>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</si>
  <si>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</si>
  <si>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</si>
  <si>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</si>
  <si>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</si>
  <si>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</si>
  <si>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</si>
  <si>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</si>
  <si>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</si>
  <si>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</si>
  <si>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</si>
  <si>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</si>
  <si>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</si>
  <si>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</si>
  <si>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</si>
  <si>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</si>
  <si>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</si>
  <si>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</si>
  <si>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</si>
  <si>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</si>
  <si>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</si>
  <si>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</si>
  <si>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</si>
  <si>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</si>
  <si>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</si>
  <si>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</si>
  <si>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</si>
  <si>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</si>
  <si>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</si>
  <si>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</si>
  <si>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</si>
  <si>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</si>
  <si>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</si>
  <si>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</si>
  <si>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</si>
  <si>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</si>
  <si>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</si>
  <si>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</si>
  <si>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</si>
  <si>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</si>
  <si>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</si>
  <si>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</si>
  <si>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</si>
  <si>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</si>
  <si>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</si>
  <si>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</si>
  <si>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</si>
  <si>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</si>
  <si>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</si>
  <si>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</si>
  <si>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</si>
  <si>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</si>
  <si>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</si>
  <si>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</si>
  <si>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</si>
  <si>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</si>
  <si>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</si>
  <si>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</si>
  <si>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</si>
  <si>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</si>
  <si>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</si>
  <si>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</si>
  <si>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</si>
  <si>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</si>
  <si>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</si>
  <si>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</si>
  <si>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</si>
  <si>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</si>
  <si>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</si>
  <si>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</si>
  <si>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</si>
  <si>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</si>
  <si>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</si>
  <si>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</si>
  <si>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</si>
  <si>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</si>
  <si>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</si>
  <si>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</si>
  <si>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</si>
  <si>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</si>
  <si>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</si>
  <si>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</si>
  <si>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</si>
  <si>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</si>
  <si>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</si>
  <si>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</si>
  <si>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</si>
  <si>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</si>
  <si>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</si>
  <si>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</si>
  <si>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</si>
  <si>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</si>
  <si>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</si>
  <si>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</si>
  <si>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</si>
  <si>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</si>
  <si>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</si>
  <si>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</si>
  <si>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</si>
  <si>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</si>
  <si>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</si>
  <si>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</si>
  <si>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</si>
  <si>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</si>
  <si>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</si>
  <si>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</si>
  <si>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</si>
  <si>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</si>
  <si>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</si>
  <si>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</si>
  <si>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</si>
  <si>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</si>
  <si>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</si>
  <si>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</si>
  <si>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</si>
  <si>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</si>
  <si>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</si>
  <si>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</si>
  <si>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</si>
  <si>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</si>
  <si>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</si>
  <si>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</si>
  <si>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</si>
  <si>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</si>
  <si>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</si>
  <si>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</si>
  <si>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</si>
  <si>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</si>
  <si>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</si>
  <si>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</si>
  <si>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</si>
  <si>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</si>
  <si>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</si>
  <si>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</si>
  <si>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</si>
  <si>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</si>
  <si>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</si>
  <si>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</si>
  <si>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</si>
  <si>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</si>
  <si>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</si>
  <si>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</si>
  <si>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</si>
  <si>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</si>
  <si>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</si>
  <si>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</si>
  <si>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</si>
  <si>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</si>
  <si>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</si>
  <si>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</si>
  <si>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</si>
  <si>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</si>
  <si>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</si>
  <si>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</si>
  <si>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</si>
  <si>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</si>
  <si>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</si>
  <si>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</si>
  <si>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</si>
  <si>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</si>
  <si>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</si>
  <si>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</si>
  <si>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</si>
  <si>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</si>
  <si>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</si>
  <si>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</si>
  <si>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</si>
  <si>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</si>
  <si>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</si>
  <si>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</si>
  <si>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</si>
  <si>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</si>
  <si>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</si>
  <si>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</si>
  <si>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</si>
  <si>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</si>
  <si>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</si>
  <si>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</si>
  <si>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</si>
  <si>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</si>
  <si>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</si>
  <si>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</si>
  <si>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</si>
  <si>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</si>
  <si>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</si>
  <si>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</si>
  <si>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</si>
  <si>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</si>
  <si>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</si>
  <si>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</si>
  <si>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</si>
  <si>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</si>
  <si>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</si>
  <si>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</si>
  <si>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</si>
  <si>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</si>
  <si>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</si>
  <si>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</si>
  <si>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</si>
  <si>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</si>
  <si>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</si>
  <si>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</si>
  <si>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</si>
  <si>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</si>
  <si>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</si>
  <si>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</si>
  <si>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</si>
  <si>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</si>
  <si>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</si>
  <si>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</si>
  <si>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</si>
  <si>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</si>
  <si>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</si>
  <si>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</si>
  <si>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</si>
  <si>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</si>
  <si>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</si>
  <si>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</si>
  <si>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</si>
  <si>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</si>
  <si>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</si>
  <si>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</si>
  <si>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</si>
  <si>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</si>
  <si>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</si>
  <si>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</si>
  <si>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</si>
  <si>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</si>
  <si>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</si>
  <si>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</si>
  <si>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</si>
  <si>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</si>
  <si>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</si>
  <si>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</si>
  <si>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</si>
  <si>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</si>
  <si>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</si>
  <si>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</si>
  <si>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</si>
  <si>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</si>
  <si>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</si>
  <si>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</si>
  <si>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</si>
  <si>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</si>
  <si>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</si>
  <si>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</si>
  <si>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</si>
  <si>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</si>
  <si>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</si>
  <si>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</si>
  <si>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</si>
  <si>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</si>
  <si>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</si>
  <si>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</si>
  <si>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</si>
  <si>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</si>
  <si>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</si>
  <si>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</si>
  <si>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</si>
  <si>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</si>
  <si>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</si>
  <si>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</si>
  <si>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</si>
  <si>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</si>
  <si>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</si>
  <si>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</si>
  <si>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</si>
  <si>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</si>
  <si>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</si>
  <si>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</si>
  <si>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</si>
  <si>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</si>
  <si>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</si>
  <si>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</si>
  <si>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</si>
  <si>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</si>
  <si>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</si>
  <si>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</si>
  <si>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</si>
  <si>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</si>
  <si>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</si>
  <si>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</si>
  <si>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</si>
  <si>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</si>
  <si>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</si>
  <si>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</si>
  <si>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</si>
  <si>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</si>
  <si>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</si>
  <si>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</si>
  <si>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</si>
  <si>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</si>
  <si>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</si>
  <si>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</si>
  <si>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</si>
  <si>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</si>
  <si>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</si>
  <si>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</si>
  <si>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</si>
  <si>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</si>
  <si>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</si>
  <si>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</si>
  <si>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</si>
  <si>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</si>
  <si>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</si>
  <si>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</si>
  <si>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</si>
  <si>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</si>
  <si>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</si>
  <si>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</si>
  <si>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</si>
  <si>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</si>
  <si>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</si>
  <si>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</si>
  <si>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</si>
  <si>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</si>
  <si>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</si>
  <si>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</si>
  <si>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</si>
  <si>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</si>
  <si>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</si>
  <si>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</si>
  <si>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</si>
  <si>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</si>
  <si>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</si>
  <si>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</si>
  <si>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</si>
  <si>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</si>
  <si>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</si>
  <si>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</si>
  <si>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</si>
  <si>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</si>
  <si>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</si>
  <si>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</si>
  <si>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</si>
  <si>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</si>
  <si>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</si>
  <si>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</si>
  <si>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</si>
  <si>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</si>
  <si>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</si>
  <si>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</si>
  <si>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</si>
  <si>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</si>
  <si>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</si>
  <si>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</si>
  <si>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</si>
  <si>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</si>
  <si>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</si>
  <si>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</si>
  <si>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</si>
  <si>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</si>
  <si>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</si>
  <si>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</si>
  <si>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</si>
  <si>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</si>
  <si>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</si>
  <si>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</si>
  <si>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</si>
  <si>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</si>
  <si>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</si>
  <si>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</si>
  <si>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</si>
  <si>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</si>
  <si>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</si>
  <si>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</si>
  <si>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</si>
  <si>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</si>
  <si>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</si>
  <si>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</si>
  <si>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</si>
  <si>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</si>
  <si>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</si>
  <si>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</si>
  <si>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</si>
  <si>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</si>
  <si>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</si>
  <si>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</si>
  <si>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</si>
  <si>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</si>
  <si>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</si>
  <si>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</si>
  <si>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</si>
  <si>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</si>
  <si>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</si>
  <si>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</si>
  <si>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</si>
  <si>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</si>
  <si>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</si>
  <si>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</si>
  <si>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</si>
  <si>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</si>
  <si>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</si>
  <si>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</si>
  <si>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</si>
  <si>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</si>
  <si>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</si>
  <si>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</si>
  <si>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</si>
  <si>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</si>
  <si>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</si>
  <si>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</si>
  <si>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</si>
  <si>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</si>
  <si>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</si>
  <si>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</si>
  <si>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</si>
  <si>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</si>
  <si>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</si>
  <si>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</si>
  <si>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</si>
  <si>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</si>
  <si>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</si>
  <si>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</si>
  <si>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</si>
  <si>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</si>
  <si>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</si>
  <si>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</si>
  <si>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</si>
  <si>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</si>
  <si>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</si>
  <si>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</si>
  <si>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</si>
  <si>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</si>
  <si>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</si>
  <si>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</si>
  <si>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</si>
  <si>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</si>
  <si>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</si>
  <si>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</si>
  <si>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</si>
  <si>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</si>
  <si>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</si>
  <si>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</si>
  <si>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</si>
  <si>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</si>
  <si>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</si>
  <si>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</si>
  <si>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</si>
  <si>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</si>
  <si>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</si>
  <si>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</si>
  <si>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</si>
  <si>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</si>
  <si>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</si>
  <si>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</si>
  <si>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</si>
  <si>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</si>
  <si>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</si>
  <si>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</si>
  <si>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</si>
  <si>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</si>
  <si>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</si>
  <si>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</si>
  <si>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</si>
  <si>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</si>
  <si>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</si>
  <si>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</si>
  <si>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</si>
  <si>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</si>
  <si>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</si>
  <si>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</si>
  <si>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</si>
  <si>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</si>
  <si>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</si>
  <si>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</si>
  <si>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</si>
  <si>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</si>
  <si>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</si>
  <si>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</si>
  <si>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</si>
  <si>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</si>
  <si>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</si>
  <si>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</si>
  <si>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</si>
  <si>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</si>
  <si>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</si>
  <si>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</si>
  <si>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</si>
  <si>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</si>
  <si>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</si>
  <si>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</si>
  <si>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</si>
  <si>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</si>
  <si>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</si>
  <si>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</si>
  <si>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</si>
  <si>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</si>
  <si>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</si>
  <si>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</si>
  <si>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</si>
  <si>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</si>
  <si>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</si>
  <si>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</si>
  <si>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</si>
  <si>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</si>
  <si>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</si>
  <si>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</si>
  <si>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</si>
  <si>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</si>
  <si>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</si>
  <si>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</si>
  <si>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</si>
  <si>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</si>
  <si>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</si>
  <si>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</si>
  <si>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</si>
  <si>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</si>
  <si>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</si>
  <si>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</si>
  <si>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</si>
  <si>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</si>
  <si>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</si>
  <si>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</si>
  <si>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</si>
  <si>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</si>
  <si>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</si>
  <si>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</si>
  <si>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</si>
  <si>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</si>
  <si>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</si>
  <si>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</si>
  <si>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</si>
  <si>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</si>
  <si>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</si>
  <si>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</si>
  <si>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</si>
  <si>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</si>
  <si>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</si>
  <si>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</si>
  <si>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</si>
  <si>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</si>
  <si>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</si>
  <si>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</si>
  <si>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</si>
  <si>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</si>
  <si>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</si>
  <si>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</si>
  <si>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</si>
  <si>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</si>
  <si>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</si>
  <si>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</si>
  <si>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</si>
  <si>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</si>
  <si>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</si>
  <si>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</si>
  <si>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</si>
  <si>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</si>
  <si>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</si>
  <si>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</si>
  <si>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</si>
  <si>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</si>
  <si>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</si>
  <si>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</si>
  <si>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</si>
  <si>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</si>
  <si>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</si>
  <si>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</si>
  <si>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</si>
  <si>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</si>
  <si>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</si>
  <si>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</si>
  <si>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</si>
  <si>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</si>
  <si>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</si>
  <si>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</si>
  <si>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</si>
  <si>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</si>
  <si>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</si>
  <si>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</si>
  <si>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</si>
  <si>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</si>
  <si>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</si>
  <si>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</si>
  <si>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</si>
  <si>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</si>
  <si>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</si>
  <si>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</si>
  <si>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</si>
  <si>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</si>
  <si>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</si>
  <si>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</si>
  <si>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</si>
  <si>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</si>
  <si>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</si>
  <si>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</si>
  <si>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</si>
  <si>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</si>
  <si>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</si>
  <si>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</si>
  <si>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</si>
  <si>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</si>
  <si>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</si>
  <si>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</si>
  <si>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</si>
  <si>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</si>
  <si>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</si>
  <si>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</si>
  <si>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</si>
  <si>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</si>
  <si>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</si>
  <si>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</si>
  <si>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</si>
  <si>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</si>
  <si>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</si>
  <si>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</si>
  <si>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</si>
  <si>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</si>
  <si>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</si>
  <si>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</si>
  <si>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</si>
  <si>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</si>
  <si>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</si>
  <si>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</si>
  <si>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</si>
  <si>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</si>
  <si>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</si>
  <si>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</si>
  <si>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</si>
  <si>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</si>
  <si>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</si>
  <si>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</si>
  <si>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</si>
  <si>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</si>
  <si>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</si>
  <si>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</si>
  <si>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</si>
  <si>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</si>
  <si>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</si>
  <si>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</si>
  <si>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</si>
  <si>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</si>
  <si>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</si>
  <si>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</si>
  <si>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</si>
  <si>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</si>
  <si>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</si>
  <si>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</si>
  <si>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</si>
  <si>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</si>
  <si>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</si>
  <si>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</si>
  <si>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</si>
  <si>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</si>
  <si>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</si>
  <si>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</si>
  <si>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</si>
  <si>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</si>
  <si>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</si>
  <si>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</si>
  <si>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</si>
  <si>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</si>
  <si>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</si>
  <si>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</si>
  <si>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</si>
  <si>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</si>
  <si>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</si>
  <si>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</si>
  <si>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</si>
  <si>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</si>
  <si>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</si>
  <si>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</si>
  <si>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</si>
  <si>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</si>
  <si>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</si>
  <si>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</si>
  <si>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</si>
  <si>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</si>
  <si>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</si>
  <si>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</si>
  <si>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</si>
  <si>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</si>
  <si>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</si>
  <si>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</si>
  <si>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</si>
  <si>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</si>
  <si>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</si>
  <si>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</si>
  <si>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</si>
  <si>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</si>
  <si>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</si>
  <si>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</si>
  <si>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</si>
  <si>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</si>
  <si>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</si>
  <si>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</si>
  <si>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</si>
  <si>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</si>
  <si>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</si>
  <si>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</si>
  <si>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</si>
  <si>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</si>
  <si>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</si>
  <si>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</si>
  <si>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</si>
  <si>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</si>
  <si>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</si>
  <si>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</si>
  <si>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</si>
  <si>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</si>
  <si>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</si>
  <si>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</si>
  <si>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</si>
  <si>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</si>
  <si>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</si>
  <si>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</si>
  <si>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</si>
  <si>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</si>
  <si>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</si>
  <si>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</si>
  <si>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</si>
  <si>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</si>
  <si>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</si>
  <si>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</si>
  <si>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</si>
  <si>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</si>
  <si>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</si>
  <si>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</si>
  <si>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</si>
  <si>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</si>
  <si>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</si>
  <si>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</si>
  <si>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</si>
  <si>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</si>
  <si>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</si>
  <si>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</si>
  <si>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</si>
  <si>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</si>
  <si>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</si>
  <si>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</si>
  <si>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</si>
  <si>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</si>
  <si>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</si>
  <si>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</si>
  <si>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</si>
  <si>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</si>
  <si>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</si>
  <si>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</si>
  <si>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</si>
  <si>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</si>
  <si>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</si>
  <si>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</si>
  <si>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</si>
  <si>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</si>
  <si>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</si>
  <si>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</si>
  <si>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</si>
  <si>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</si>
  <si>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</si>
  <si>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</si>
  <si>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</si>
  <si>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</si>
  <si>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</si>
  <si>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</si>
  <si>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</si>
  <si>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</si>
  <si>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</si>
  <si>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</si>
  <si>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</si>
  <si>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</si>
  <si>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</si>
  <si>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</si>
  <si>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</si>
  <si>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</si>
  <si>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</si>
  <si>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</si>
  <si>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</si>
  <si>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</si>
  <si>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</si>
  <si>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</si>
  <si>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</si>
  <si>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</si>
  <si>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</si>
  <si>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</si>
  <si>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</si>
  <si>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</si>
  <si>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</si>
  <si>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</si>
  <si>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</si>
  <si>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</si>
  <si>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</si>
  <si>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</si>
  <si>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</si>
  <si>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</si>
  <si>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</si>
  <si>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</si>
  <si>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</si>
  <si>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</si>
  <si>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</si>
  <si>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</si>
  <si>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</si>
  <si>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</si>
  <si>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</si>
  <si>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</si>
  <si>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</si>
  <si>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</si>
  <si>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</si>
  <si>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</si>
  <si>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</si>
  <si>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</si>
  <si>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</si>
  <si>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</si>
  <si>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</si>
  <si>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</si>
  <si>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</si>
  <si>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</si>
  <si>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</si>
  <si>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</si>
  <si>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</si>
  <si>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</si>
  <si>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</si>
  <si>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</si>
  <si>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</si>
  <si>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</si>
  <si>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</si>
  <si>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</si>
  <si>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</si>
  <si>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</si>
  <si>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</si>
  <si>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</si>
  <si>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</si>
  <si>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</si>
  <si>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</si>
  <si>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</si>
  <si>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</si>
  <si>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</si>
  <si>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</si>
  <si>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</si>
  <si>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</si>
  <si>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</si>
  <si>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</si>
  <si>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</si>
  <si>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</si>
  <si>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</si>
  <si>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</si>
  <si>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</si>
  <si>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</si>
  <si>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</si>
  <si>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</si>
  <si>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</si>
  <si>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</si>
  <si>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</si>
  <si>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</si>
  <si>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</si>
  <si>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</si>
  <si>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</si>
  <si>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</si>
  <si>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</si>
  <si>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</si>
  <si>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</si>
  <si>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</si>
  <si>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</si>
  <si>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</si>
  <si>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</si>
  <si>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</si>
  <si>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</si>
  <si>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</si>
  <si>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</si>
  <si>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</si>
  <si>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</si>
  <si>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</si>
  <si>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</si>
  <si>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</si>
  <si>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</si>
  <si>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</si>
  <si>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</si>
  <si>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</si>
  <si>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</si>
  <si>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</si>
  <si>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</si>
  <si>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</si>
  <si>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</si>
  <si>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</si>
  <si>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</si>
  <si>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</si>
  <si>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</si>
  <si>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</si>
  <si>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</si>
  <si>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</si>
  <si>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</si>
  <si>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</si>
  <si>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</si>
  <si>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</si>
  <si>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</si>
  <si>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</si>
  <si>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</si>
  <si>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</si>
  <si>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</si>
  <si>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</si>
  <si>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</si>
  <si>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</si>
  <si>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</si>
  <si>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</si>
  <si>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</si>
  <si>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</si>
  <si>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</si>
  <si>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</si>
  <si>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</si>
  <si>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</si>
  <si>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</si>
  <si>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</si>
  <si>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</si>
  <si>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</si>
  <si>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</si>
  <si>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</si>
  <si>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</si>
  <si>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</si>
  <si>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</si>
  <si>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</si>
  <si>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</si>
  <si>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</si>
  <si>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</si>
  <si>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</si>
  <si>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</si>
  <si>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</si>
  <si>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</si>
  <si>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</si>
  <si>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</si>
  <si>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</si>
  <si>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</si>
  <si>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</si>
  <si>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</si>
  <si>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</si>
  <si>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</si>
  <si>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</si>
  <si>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</si>
  <si>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</si>
  <si>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</si>
  <si>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</si>
  <si>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</si>
  <si>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</si>
  <si>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</si>
  <si>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</si>
  <si>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</si>
  <si>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</si>
  <si>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</si>
  <si>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</si>
  <si>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</si>
  <si>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</si>
  <si>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</si>
  <si>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</si>
  <si>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</si>
  <si>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</si>
  <si>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</si>
  <si>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</si>
  <si>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</si>
  <si>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</si>
  <si>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</si>
  <si>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</si>
  <si>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</si>
  <si>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</si>
  <si>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</si>
  <si>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</si>
  <si>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</si>
  <si>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</si>
  <si>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</si>
  <si>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</si>
  <si>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</si>
  <si>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</si>
  <si>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</si>
  <si>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</si>
  <si>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</si>
  <si>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</si>
  <si>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</si>
  <si>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</si>
  <si>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</si>
  <si>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</si>
  <si>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</si>
  <si>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</si>
  <si>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</si>
  <si>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</si>
  <si>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</si>
  <si>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</si>
  <si>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</si>
  <si>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</si>
  <si>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</si>
  <si>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</si>
  <si>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</si>
  <si>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</si>
  <si>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</si>
  <si>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</si>
  <si>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</si>
  <si>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</si>
  <si>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</si>
  <si>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</si>
  <si>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</si>
  <si>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</si>
  <si>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</si>
  <si>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</si>
  <si>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</si>
  <si>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</si>
  <si>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</si>
  <si>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</si>
  <si>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</si>
  <si>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</si>
  <si>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</si>
  <si>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</si>
  <si>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</si>
  <si>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</si>
  <si>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</si>
  <si>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</si>
  <si>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</si>
  <si>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</si>
  <si>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</si>
  <si>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</si>
  <si>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</si>
  <si>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</si>
  <si>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</si>
  <si>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</si>
  <si>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</si>
  <si>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</si>
  <si>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</si>
  <si>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</si>
  <si>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</si>
  <si>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</si>
  <si>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</si>
  <si>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</si>
  <si>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</si>
  <si>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</si>
  <si>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</si>
  <si>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</si>
  <si>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</si>
  <si>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</si>
  <si>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</si>
  <si>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</si>
  <si>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</si>
  <si>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</si>
  <si>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</si>
  <si>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</si>
  <si>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</si>
  <si>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</si>
  <si>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</si>
  <si>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</si>
  <si>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</si>
  <si>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</si>
  <si>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</si>
  <si>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</si>
  <si>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</si>
  <si>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</si>
  <si>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</si>
  <si>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</si>
  <si>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</si>
  <si>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</si>
  <si>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</si>
  <si>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</si>
  <si>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</si>
  <si>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</si>
  <si>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</si>
  <si>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</si>
  <si>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</si>
  <si>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</si>
  <si>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</si>
  <si>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</si>
  <si>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</si>
  <si>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</si>
  <si>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</si>
  <si>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</si>
  <si>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</si>
  <si>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</si>
  <si>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</si>
  <si>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</si>
  <si>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</si>
  <si>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</si>
  <si>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</si>
  <si>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</si>
  <si>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</si>
  <si>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</si>
  <si>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</si>
  <si>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</si>
  <si>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</si>
  <si>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</si>
  <si>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</si>
  <si>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</si>
  <si>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</si>
  <si>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</si>
  <si>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</si>
  <si>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</si>
  <si>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</si>
  <si>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</si>
  <si>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</si>
  <si>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</si>
  <si>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</si>
  <si>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</si>
  <si>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</si>
  <si>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</si>
  <si>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</si>
  <si>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</si>
  <si>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</si>
  <si>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</si>
  <si>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</si>
  <si>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</si>
  <si>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</si>
  <si>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</si>
  <si>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</si>
  <si>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</si>
  <si>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</si>
  <si>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</si>
  <si>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</si>
  <si>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</si>
  <si>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</si>
  <si>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</si>
  <si>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</si>
  <si>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</si>
  <si>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</si>
  <si>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</si>
  <si>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</si>
  <si>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</si>
  <si>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</si>
  <si>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</si>
  <si>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</si>
  <si>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</si>
  <si>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</si>
  <si>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</si>
  <si>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</si>
  <si>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</si>
  <si>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</si>
  <si>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</si>
  <si>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</si>
  <si>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</si>
  <si>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</si>
  <si>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</si>
  <si>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</si>
  <si>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</si>
  <si>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</si>
  <si>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</si>
  <si>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</si>
  <si>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</si>
  <si>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</si>
  <si>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</si>
  <si>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</si>
  <si>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</si>
  <si>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</si>
  <si>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</si>
  <si>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</si>
  <si>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</si>
  <si>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</si>
  <si>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</si>
  <si>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</si>
  <si>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</si>
  <si>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</si>
  <si>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</si>
  <si>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</si>
  <si>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</si>
  <si>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</si>
  <si>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</si>
  <si>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</si>
  <si>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</si>
  <si>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</si>
  <si>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</si>
  <si>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</si>
  <si>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</si>
  <si>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</si>
  <si>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</si>
  <si>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</si>
  <si>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</si>
  <si>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</si>
  <si>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</si>
  <si>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</si>
  <si>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</si>
  <si>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</si>
  <si>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</si>
  <si>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</si>
  <si>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</si>
  <si>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</si>
  <si>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</si>
  <si>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</si>
  <si>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</si>
  <si>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</si>
  <si>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</si>
  <si>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</si>
  <si>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</si>
  <si>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</si>
  <si>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</si>
  <si>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</si>
  <si>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</si>
  <si>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</si>
  <si>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</si>
  <si>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</si>
  <si>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</si>
  <si>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</si>
  <si>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</si>
  <si>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</si>
  <si>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</si>
  <si>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</si>
  <si>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</si>
  <si>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</si>
  <si>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</si>
  <si>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</si>
  <si>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</si>
  <si>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</si>
  <si>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</si>
  <si>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</si>
  <si>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</si>
  <si>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</si>
  <si>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</si>
  <si>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</si>
  <si>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</si>
  <si>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</si>
  <si>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</si>
  <si>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</si>
  <si>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</si>
  <si>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</si>
  <si>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</si>
  <si>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</si>
  <si>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</si>
  <si>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</si>
  <si>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</si>
  <si>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</si>
  <si>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</si>
  <si>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</si>
  <si>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</si>
  <si>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</si>
  <si>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</si>
  <si>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</si>
  <si>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</si>
  <si>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</si>
  <si>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</si>
  <si>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</si>
  <si>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</si>
  <si>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</si>
  <si>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</si>
  <si>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</si>
  <si>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</si>
  <si>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</si>
  <si>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</si>
  <si>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</si>
  <si>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</si>
  <si>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</si>
  <si>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</si>
  <si>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</si>
  <si>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</si>
  <si>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</si>
  <si>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</si>
  <si>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</si>
  <si>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</si>
  <si>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</si>
  <si>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</si>
  <si>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</si>
  <si>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</si>
  <si>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</si>
  <si>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</si>
  <si>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</si>
  <si>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</si>
  <si>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</si>
  <si>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</si>
  <si>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</si>
  <si>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</si>
  <si>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</si>
  <si>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</si>
  <si>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</si>
  <si>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</si>
  <si>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</si>
  <si>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</si>
  <si>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</si>
  <si>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</si>
  <si>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</si>
  <si>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</si>
  <si>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</si>
  <si>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</si>
  <si>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</si>
  <si>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</si>
  <si>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</si>
  <si>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</si>
  <si>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</si>
  <si>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</si>
  <si>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</si>
  <si>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</si>
  <si>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</si>
  <si>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</si>
  <si>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</si>
  <si>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</si>
  <si>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</si>
  <si>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</si>
  <si>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</si>
  <si>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</si>
  <si>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</si>
  <si>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</si>
  <si>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</si>
  <si>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</si>
  <si>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</si>
  <si>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</si>
  <si>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</si>
  <si>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</si>
  <si>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</si>
  <si>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</si>
  <si>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</si>
  <si>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</si>
  <si>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</si>
  <si>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</si>
  <si>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</si>
  <si>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</si>
  <si>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</si>
  <si>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</si>
  <si>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</si>
  <si>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</si>
  <si>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</si>
  <si>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</si>
  <si>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</si>
  <si>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</si>
  <si>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</si>
  <si>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</si>
  <si>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</si>
  <si>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</si>
  <si>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</si>
  <si>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</si>
  <si>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</si>
  <si>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</si>
  <si>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</si>
  <si>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</si>
  <si>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</si>
  <si>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</si>
  <si>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</si>
  <si>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</si>
  <si>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</si>
  <si>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</si>
  <si>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</si>
  <si>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</si>
  <si>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</si>
  <si>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</si>
  <si>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</si>
  <si>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</si>
  <si>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</si>
  <si>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</si>
  <si>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</si>
  <si>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</si>
  <si>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</si>
  <si>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</si>
  <si>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</si>
  <si>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</si>
  <si>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</si>
  <si>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</si>
  <si>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</si>
  <si>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</si>
  <si>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</si>
  <si>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</si>
  <si>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</si>
  <si>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</si>
  <si>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</si>
  <si>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</si>
  <si>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</si>
  <si>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</si>
  <si>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</si>
  <si>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</si>
  <si>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</si>
  <si>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</si>
  <si>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</si>
  <si>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</si>
  <si>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</si>
  <si>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</si>
  <si>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</si>
  <si>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</si>
  <si>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</si>
  <si>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</si>
  <si>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</si>
  <si>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</si>
  <si>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</si>
  <si>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</si>
  <si>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</si>
  <si>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</si>
  <si>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</si>
  <si>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</si>
  <si>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</si>
  <si>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</si>
  <si>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</si>
  <si>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</si>
  <si>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</si>
  <si>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</si>
  <si>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</si>
  <si>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</si>
  <si>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</si>
  <si>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</si>
  <si>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</si>
  <si>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</si>
  <si>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</si>
  <si>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</si>
  <si>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</si>
  <si>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</si>
  <si>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</si>
  <si>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</si>
  <si>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</si>
  <si>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</si>
  <si>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</si>
  <si>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</si>
  <si>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</si>
  <si>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</si>
  <si>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</si>
  <si>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</si>
  <si>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</si>
  <si>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</si>
  <si>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</si>
  <si>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</si>
  <si>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</si>
  <si>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</si>
  <si>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</si>
  <si>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</si>
  <si>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</si>
  <si>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</si>
  <si>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</si>
  <si>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</si>
  <si>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</si>
  <si>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</si>
  <si>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</si>
  <si>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</si>
  <si>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</si>
  <si>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</si>
  <si>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</si>
  <si>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</si>
  <si>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</si>
  <si>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</si>
  <si>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</si>
  <si>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</si>
  <si>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</si>
  <si>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</si>
  <si>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</si>
  <si>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</si>
  <si>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</si>
  <si>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</si>
  <si>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</si>
  <si>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</si>
  <si>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</si>
  <si>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</si>
  <si>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</si>
  <si>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</si>
  <si>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</si>
  <si>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</si>
  <si>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</si>
  <si>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</si>
  <si>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</si>
  <si>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</si>
  <si>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</si>
  <si>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</si>
  <si>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</si>
  <si>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</si>
  <si>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</si>
  <si>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</si>
  <si>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</si>
  <si>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</si>
  <si>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</si>
  <si>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</si>
  <si>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</si>
  <si>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</si>
  <si>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</si>
  <si>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</si>
  <si>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</si>
  <si>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</si>
  <si>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</si>
  <si>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</si>
  <si>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</si>
  <si>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</si>
  <si>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</si>
  <si>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</si>
  <si>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</si>
  <si>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</si>
  <si>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</si>
  <si>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</si>
  <si>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</si>
  <si>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</si>
  <si>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</si>
  <si>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</si>
  <si>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</si>
  <si>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</si>
  <si>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</si>
  <si>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</si>
  <si>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</si>
  <si>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</si>
  <si>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</si>
  <si>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</si>
  <si>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</si>
  <si>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</si>
  <si>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</si>
  <si>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</si>
  <si>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</si>
  <si>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</si>
  <si>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</si>
  <si>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</si>
  <si>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</si>
  <si>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</si>
  <si>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</si>
  <si>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</si>
  <si>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</si>
  <si>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</si>
  <si>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</si>
  <si>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</si>
  <si>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</si>
  <si>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</si>
  <si>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</si>
  <si>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</si>
  <si>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</si>
  <si>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</si>
  <si>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</si>
  <si>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</si>
  <si>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</si>
  <si>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</si>
  <si>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</si>
  <si>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</si>
  <si>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</si>
  <si>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</si>
  <si>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</si>
  <si>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</si>
  <si>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</si>
  <si>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</si>
  <si>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</si>
  <si>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</si>
  <si>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</si>
  <si>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</si>
  <si>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</si>
  <si>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</si>
  <si>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</si>
  <si>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</si>
  <si>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</si>
  <si>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</si>
  <si>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</si>
  <si>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</si>
  <si>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</si>
  <si>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</si>
  <si>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</si>
  <si>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</si>
  <si>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</si>
  <si>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</si>
  <si>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</si>
  <si>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</si>
  <si>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</si>
  <si>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</si>
  <si>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</si>
  <si>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</si>
  <si>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</si>
  <si>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</si>
  <si>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</si>
  <si>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</si>
  <si>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</si>
  <si>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</si>
  <si>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</si>
  <si>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</si>
  <si>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</si>
  <si>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</si>
  <si>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</si>
  <si>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</si>
  <si>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</si>
  <si>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</si>
  <si>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</si>
  <si>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</si>
  <si>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</si>
  <si>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</si>
  <si>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</si>
  <si>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</si>
  <si>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</si>
  <si>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</si>
  <si>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</si>
  <si>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</si>
  <si>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</si>
  <si>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</si>
  <si>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</si>
  <si>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</si>
  <si>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</si>
  <si>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</si>
  <si>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</si>
  <si>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</si>
  <si>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</si>
  <si>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</si>
  <si>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</si>
  <si>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</si>
  <si>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</si>
  <si>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</si>
  <si>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</si>
  <si>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</si>
  <si>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</si>
  <si>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</si>
  <si>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</si>
  <si>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</si>
  <si>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</si>
  <si>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</si>
  <si>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</si>
  <si>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</si>
  <si>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</si>
  <si>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</si>
  <si>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</si>
  <si>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</si>
  <si>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</si>
  <si>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</si>
  <si>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</si>
  <si>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</si>
  <si>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</si>
  <si>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</si>
  <si>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</si>
  <si>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</si>
  <si>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</si>
  <si>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</si>
  <si>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</si>
  <si>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</si>
  <si>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</si>
  <si>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</si>
  <si>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</si>
  <si>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</si>
  <si>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</si>
  <si>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</si>
  <si>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</si>
  <si>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</si>
  <si>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</si>
  <si>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</si>
  <si>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</si>
  <si>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</si>
  <si>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</si>
  <si>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</si>
  <si>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</si>
  <si>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</si>
  <si>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</si>
  <si>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</si>
  <si>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</si>
  <si>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</si>
  <si>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</si>
  <si>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</si>
  <si>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</si>
  <si>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</si>
  <si>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</si>
  <si>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</si>
  <si>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</si>
  <si>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</si>
  <si>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</si>
  <si>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</si>
  <si>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</si>
  <si>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</si>
  <si>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</si>
  <si>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</si>
  <si>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</si>
  <si>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</si>
  <si>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</si>
  <si>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</si>
  <si>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</si>
  <si>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</si>
  <si>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</si>
  <si>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</si>
  <si>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</si>
  <si>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</si>
  <si>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</si>
  <si>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</si>
  <si>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</si>
  <si>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</si>
  <si>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</si>
  <si>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</si>
  <si>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</si>
  <si>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</si>
  <si>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</si>
  <si>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</si>
  <si>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</si>
  <si>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</si>
  <si>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</si>
  <si>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</si>
  <si>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</si>
  <si>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</si>
  <si>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</si>
  <si>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</si>
  <si>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</si>
  <si>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</si>
  <si>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</si>
  <si>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</si>
  <si>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</si>
  <si>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</si>
  <si>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</si>
  <si>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</si>
  <si>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</si>
  <si>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</si>
  <si>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</si>
  <si>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</si>
  <si>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</si>
  <si>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</si>
  <si>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</si>
  <si>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</si>
  <si>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</si>
  <si>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</si>
  <si>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</si>
  <si>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</si>
  <si>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</si>
  <si>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</si>
  <si>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</si>
  <si>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</si>
  <si>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</si>
  <si>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</si>
  <si>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</si>
  <si>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</si>
  <si>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</si>
  <si>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</si>
  <si>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</si>
  <si>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</si>
  <si>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</si>
  <si>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</si>
  <si>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</si>
  <si>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</si>
  <si>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</si>
  <si>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</si>
  <si>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</si>
  <si>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</si>
  <si>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</si>
  <si>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</si>
  <si>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</si>
  <si>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</si>
  <si>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</si>
  <si>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</si>
  <si>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</si>
  <si>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</si>
  <si>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</si>
  <si>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</si>
  <si>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</si>
  <si>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</si>
  <si>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</si>
  <si>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</si>
  <si>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</si>
  <si>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</si>
  <si>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</si>
  <si>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</si>
  <si>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</si>
  <si>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</si>
  <si>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</si>
  <si>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</si>
  <si>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</si>
  <si>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</si>
  <si>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</si>
  <si>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</si>
  <si>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</si>
  <si>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</si>
  <si>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</si>
  <si>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</si>
  <si>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</si>
  <si>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</si>
  <si>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</si>
  <si>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</si>
  <si>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</si>
  <si>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</si>
  <si>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</si>
  <si>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</si>
  <si>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</si>
  <si>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</si>
  <si>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</si>
  <si>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</si>
  <si>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</si>
  <si>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</si>
  <si>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</si>
  <si>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</si>
  <si>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</si>
  <si>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</si>
  <si>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</si>
  <si>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</si>
  <si>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</si>
  <si>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</si>
  <si>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</si>
  <si>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</si>
  <si>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</si>
  <si>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</si>
  <si>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</si>
  <si>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</si>
  <si>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</si>
  <si>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</si>
  <si>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</si>
  <si>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</si>
  <si>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</si>
  <si>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</si>
  <si>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</si>
  <si>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</si>
  <si>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</si>
  <si>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</si>
  <si>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</si>
  <si>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</si>
  <si>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</si>
  <si>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</si>
  <si>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</si>
  <si>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</si>
  <si>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</si>
  <si>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</si>
  <si>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</si>
  <si>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</si>
  <si>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</si>
  <si>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</si>
  <si>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</si>
  <si>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</si>
  <si>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</si>
  <si>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</si>
  <si>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</si>
  <si>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</si>
  <si>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</si>
  <si>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</si>
  <si>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</si>
  <si>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</si>
  <si>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</si>
  <si>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</si>
  <si>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</si>
  <si>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</si>
  <si>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</si>
  <si>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</si>
  <si>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</si>
  <si>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</si>
  <si>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</si>
  <si>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</si>
  <si>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</si>
  <si>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</si>
  <si>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</si>
  <si>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</si>
  <si>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</si>
  <si>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</si>
  <si>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</si>
  <si>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</si>
  <si>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</si>
  <si>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</si>
  <si>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</si>
  <si>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</si>
  <si>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</si>
  <si>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</si>
  <si>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</si>
  <si>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</si>
  <si>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</si>
  <si>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</si>
  <si>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</si>
  <si>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</si>
  <si>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</si>
  <si>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</si>
  <si>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</si>
  <si>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</si>
  <si>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</si>
  <si>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</si>
  <si>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</si>
  <si>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</si>
  <si>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</si>
  <si>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</si>
  <si>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</si>
  <si>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</si>
  <si>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</si>
  <si>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</si>
  <si>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</si>
  <si>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</si>
  <si>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</si>
  <si>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</si>
  <si>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</si>
  <si>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</si>
  <si>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</si>
  <si>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</si>
  <si>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</si>
  <si>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</si>
  <si>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</si>
  <si>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</si>
  <si>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</si>
  <si>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</si>
  <si>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</si>
  <si>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</si>
  <si>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</si>
  <si>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</si>
  <si>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</si>
  <si>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</si>
  <si>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</si>
  <si>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</si>
  <si>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</si>
  <si>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</si>
  <si>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</si>
  <si>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</si>
  <si>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</si>
  <si>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</si>
  <si>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</si>
  <si>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</si>
  <si>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</si>
  <si>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</si>
  <si>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</si>
  <si>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</si>
  <si>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</si>
  <si>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</si>
  <si>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</si>
  <si>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</si>
  <si>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</si>
  <si>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</si>
  <si>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</si>
  <si>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</si>
  <si>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</si>
  <si>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</si>
  <si>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</si>
  <si>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</si>
  <si>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</si>
  <si>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</si>
  <si>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</si>
  <si>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</si>
  <si>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</si>
  <si>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</si>
  <si>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</si>
  <si>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</si>
  <si>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</si>
  <si>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</si>
  <si>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</si>
  <si>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</si>
  <si>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</si>
  <si>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</si>
  <si>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</si>
  <si>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</si>
  <si>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</si>
  <si>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</si>
  <si>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</si>
  <si>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</si>
  <si>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</si>
  <si>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</si>
  <si>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</si>
  <si>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</si>
  <si>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</si>
  <si>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</si>
  <si>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</si>
  <si>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</si>
  <si>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</si>
  <si>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</si>
  <si>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</si>
  <si>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</si>
  <si>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</si>
  <si>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</si>
  <si>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</si>
  <si>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</si>
  <si>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</si>
  <si>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</si>
  <si>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</si>
  <si>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</si>
  <si>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</si>
  <si>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</si>
  <si>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</si>
  <si>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</si>
  <si>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</si>
  <si>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</si>
  <si>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</si>
  <si>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</si>
  <si>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</si>
  <si>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</si>
  <si>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</si>
  <si>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</si>
  <si>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</si>
  <si>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</si>
  <si>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</si>
  <si>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</si>
  <si>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</si>
  <si>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</si>
  <si>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</si>
  <si>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</si>
  <si>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</si>
  <si>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</si>
  <si>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</si>
  <si>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</si>
  <si>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</si>
  <si>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</si>
  <si>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</si>
  <si>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</si>
  <si>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</si>
  <si>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</si>
  <si>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</si>
  <si>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</si>
  <si>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</si>
  <si>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</si>
  <si>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</si>
  <si>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</si>
  <si>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</si>
  <si>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</si>
  <si>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</si>
  <si>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</si>
  <si>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</si>
  <si>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</si>
  <si>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</si>
  <si>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</si>
  <si>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</si>
  <si>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</si>
  <si>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</si>
  <si>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</si>
  <si>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</si>
  <si>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</si>
  <si>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</si>
  <si>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</si>
  <si>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</si>
  <si>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</si>
  <si>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</si>
  <si>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</si>
  <si>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</si>
  <si>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</si>
  <si>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</si>
  <si>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</si>
  <si>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</si>
  <si>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</si>
  <si>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</si>
  <si>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</si>
  <si>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</si>
  <si>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</si>
  <si>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</si>
  <si>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</si>
  <si>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</si>
  <si>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</si>
  <si>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</si>
  <si>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</si>
  <si>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</si>
  <si>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</si>
  <si>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</si>
  <si>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</si>
  <si>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</si>
  <si>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</si>
  <si>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</si>
  <si>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</si>
  <si>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</si>
  <si>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</si>
  <si>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</si>
  <si>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</si>
  <si>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</si>
  <si>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</si>
  <si>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</si>
  <si>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</si>
  <si>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</si>
  <si>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</si>
  <si>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</si>
  <si>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</si>
  <si>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</si>
  <si>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</si>
  <si>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</si>
  <si>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</si>
  <si>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</si>
  <si>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</si>
  <si>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</si>
  <si>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</si>
  <si>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</si>
  <si>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</si>
  <si>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</si>
  <si>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</si>
  <si>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</si>
  <si>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</si>
  <si>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</si>
  <si>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</si>
  <si>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</si>
  <si>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</si>
  <si>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</si>
  <si>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</si>
  <si>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</si>
  <si>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</si>
  <si>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</si>
  <si>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</si>
  <si>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</si>
  <si>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</si>
  <si>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</si>
  <si>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</si>
  <si>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</si>
  <si>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</si>
  <si>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</si>
  <si>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</si>
  <si>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</si>
  <si>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</si>
  <si>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</si>
  <si>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</si>
  <si>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</si>
  <si>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</si>
  <si>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</si>
  <si>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</si>
  <si>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</si>
  <si>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</si>
  <si>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</si>
  <si>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</si>
  <si>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</si>
  <si>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</si>
  <si>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</si>
  <si>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</si>
  <si>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</si>
  <si>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</si>
  <si>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</si>
  <si>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</si>
  <si>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</si>
  <si>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</si>
  <si>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</si>
  <si>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</si>
  <si>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</si>
  <si>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</si>
  <si>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</si>
  <si>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</si>
  <si>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</si>
  <si>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</si>
  <si>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</si>
  <si>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</si>
  <si>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</si>
  <si>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</si>
  <si>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</si>
  <si>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</si>
  <si>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</si>
  <si>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</si>
  <si>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</si>
  <si>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</si>
  <si>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</si>
  <si>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</si>
  <si>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</si>
  <si>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</si>
  <si>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</si>
  <si>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</si>
  <si>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</si>
  <si>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</si>
  <si>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</si>
  <si>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</si>
  <si>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</si>
  <si>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</si>
  <si>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</si>
  <si>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</si>
  <si>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</si>
  <si>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</si>
  <si>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</si>
  <si>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</si>
  <si>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</si>
  <si>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</si>
  <si>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</si>
  <si>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</si>
  <si>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</si>
  <si>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</si>
  <si>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</si>
  <si>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</si>
  <si>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</si>
  <si>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</si>
  <si>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</si>
  <si>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</si>
  <si>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</si>
  <si>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</si>
  <si>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</si>
  <si>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</si>
  <si>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</si>
  <si>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</si>
  <si>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</si>
  <si>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</si>
  <si>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</si>
  <si>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</si>
  <si>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</si>
  <si>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</si>
  <si>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</si>
  <si>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</si>
  <si>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</si>
  <si>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</si>
  <si>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</si>
  <si>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</si>
  <si>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</si>
  <si>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</si>
  <si>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</si>
  <si>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</si>
  <si>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</si>
  <si>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</si>
  <si>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</si>
  <si>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</si>
  <si>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</si>
  <si>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</si>
  <si>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</si>
  <si>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</si>
  <si>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</si>
  <si>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</si>
  <si>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</si>
  <si>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</si>
  <si>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</si>
  <si>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</si>
  <si>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</si>
  <si>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</si>
  <si>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</si>
  <si>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</si>
  <si>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</si>
  <si>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</si>
  <si>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</si>
  <si>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</si>
  <si>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</si>
  <si>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</si>
  <si>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</si>
  <si>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</si>
  <si>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</si>
  <si>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</si>
  <si>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</si>
  <si>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</si>
  <si>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</si>
  <si>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</si>
  <si>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</si>
  <si>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</si>
  <si>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</si>
  <si>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</si>
  <si>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</si>
  <si>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</si>
  <si>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</si>
  <si>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</si>
  <si>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</si>
  <si>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</si>
  <si>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</si>
  <si>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</si>
  <si>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</si>
  <si>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</si>
  <si>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</si>
  <si>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</si>
  <si>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</si>
  <si>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</si>
  <si>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</si>
  <si>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</si>
  <si>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</si>
  <si>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</si>
  <si>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</si>
  <si>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</si>
  <si>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</si>
  <si>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</si>
  <si>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</si>
  <si>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</si>
  <si>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</si>
  <si>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</si>
  <si>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</si>
  <si>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</si>
  <si>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</si>
  <si>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</si>
  <si>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</si>
  <si>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</si>
  <si>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</si>
  <si>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</si>
  <si>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</si>
  <si>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</si>
  <si>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</si>
  <si>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</si>
  <si>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</si>
  <si>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</si>
  <si>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</si>
  <si>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</si>
  <si>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</si>
  <si>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</si>
  <si>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</si>
  <si>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</si>
  <si>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</si>
  <si>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</si>
  <si>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</si>
  <si>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</si>
  <si>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</si>
  <si>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</si>
  <si>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</si>
  <si>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</si>
  <si>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</si>
  <si>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</si>
  <si>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</si>
  <si>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</si>
  <si>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</si>
  <si>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</si>
  <si>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</si>
  <si>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</si>
  <si>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</si>
  <si>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</si>
  <si>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</si>
  <si>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</si>
  <si>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</si>
  <si>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</si>
  <si>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</si>
  <si>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</si>
  <si>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</si>
  <si>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</si>
  <si>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</si>
  <si>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</si>
  <si>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</si>
  <si>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</si>
  <si>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</si>
  <si>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</si>
  <si>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</si>
  <si>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</si>
  <si>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</si>
  <si>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</si>
  <si>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</si>
  <si>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</si>
  <si>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</si>
  <si>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</si>
  <si>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</si>
  <si>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</si>
  <si>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</si>
  <si>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</si>
  <si>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</si>
  <si>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</si>
  <si>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</si>
  <si>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</si>
  <si>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</si>
  <si>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</si>
  <si>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</si>
  <si>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</si>
  <si>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</si>
  <si>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</si>
  <si>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</si>
  <si>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</si>
  <si>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</si>
  <si>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</si>
  <si>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</si>
  <si>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</si>
  <si>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</si>
  <si>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</si>
  <si>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</si>
  <si>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</si>
  <si>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</si>
  <si>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</si>
  <si>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</si>
  <si>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</si>
  <si>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</si>
  <si>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</si>
  <si>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</si>
  <si>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</si>
  <si>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</si>
  <si>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</si>
  <si>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</si>
  <si>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</si>
  <si>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</si>
  <si>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</si>
  <si>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</si>
  <si>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</si>
  <si>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</si>
  <si>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</si>
  <si>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</si>
  <si>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</si>
  <si>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</si>
  <si>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</si>
  <si>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</si>
  <si>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</si>
  <si>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</si>
  <si>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</si>
  <si>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</si>
  <si>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</si>
  <si>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</si>
  <si>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</si>
  <si>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</si>
  <si>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</si>
  <si>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</si>
  <si>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</si>
  <si>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</si>
  <si>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</si>
  <si>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</si>
  <si>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</si>
  <si>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</si>
  <si>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</si>
  <si>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</si>
  <si>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</si>
  <si>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</si>
  <si>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</si>
  <si>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</si>
  <si>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</si>
  <si>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</si>
  <si>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</si>
  <si>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</si>
  <si>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</si>
  <si>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</si>
  <si>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</si>
  <si>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</si>
  <si>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</si>
  <si>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</si>
  <si>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</si>
  <si>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</si>
  <si>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</si>
  <si>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</si>
  <si>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</si>
  <si>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</si>
  <si>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</si>
  <si>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</si>
  <si>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</si>
  <si>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</si>
  <si>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</si>
  <si>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</si>
  <si>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</si>
  <si>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</si>
  <si>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</si>
  <si>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</si>
  <si>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</si>
  <si>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</si>
  <si>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</si>
  <si>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</si>
  <si>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</si>
  <si>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</si>
  <si>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</si>
  <si>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</si>
  <si>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</si>
  <si>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</si>
  <si>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</si>
  <si>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</si>
  <si>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</si>
  <si>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</si>
  <si>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</si>
  <si>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</si>
  <si>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</si>
  <si>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</si>
  <si>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</si>
  <si>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</si>
  <si>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</si>
  <si>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</si>
  <si>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</si>
  <si>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</si>
  <si>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</si>
  <si>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</si>
  <si>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</si>
  <si>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</si>
  <si>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</si>
  <si>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</si>
  <si>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</si>
  <si>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</si>
  <si>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</si>
  <si>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</si>
  <si>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</si>
  <si>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</si>
  <si>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</si>
  <si>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</si>
  <si>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</si>
  <si>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</si>
  <si>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</si>
  <si>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</si>
  <si>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</si>
  <si>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</si>
  <si>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</si>
  <si>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</si>
  <si>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</si>
  <si>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</si>
  <si>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</si>
  <si>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</si>
  <si>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</si>
  <si>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</si>
  <si>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</si>
  <si>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</si>
  <si>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</si>
  <si>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</si>
  <si>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</si>
  <si>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</si>
  <si>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</si>
  <si>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</si>
  <si>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</si>
  <si>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</si>
  <si>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</si>
  <si>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</si>
  <si>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</si>
  <si>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</si>
  <si>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</si>
  <si>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</si>
  <si>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</si>
  <si>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</si>
  <si>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</si>
  <si>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</si>
  <si>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</si>
  <si>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</si>
  <si>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</si>
  <si>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</si>
  <si>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</si>
  <si>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</si>
  <si>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</si>
  <si>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</si>
  <si>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</si>
  <si>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</si>
  <si>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</si>
  <si>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</si>
  <si>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</si>
  <si>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</si>
  <si>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</si>
  <si>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</si>
  <si>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</si>
  <si>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</si>
  <si>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</si>
  <si>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</si>
  <si>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</si>
  <si>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</si>
  <si>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</si>
  <si>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</si>
  <si>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</si>
  <si>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</si>
  <si>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</si>
  <si>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</si>
  <si>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</si>
  <si>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</si>
  <si>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</si>
  <si>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</si>
  <si>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</si>
  <si>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</si>
  <si>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</si>
  <si>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</si>
  <si>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</si>
  <si>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</si>
  <si>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</si>
  <si>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</si>
  <si>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</si>
  <si>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</si>
  <si>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</si>
  <si>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</si>
  <si>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</si>
  <si>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</si>
  <si>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</si>
  <si>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</si>
  <si>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</si>
  <si>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</si>
  <si>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</si>
  <si>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</si>
  <si>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</si>
  <si>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</si>
  <si>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</si>
  <si>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</si>
  <si>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</si>
  <si>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</si>
  <si>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</si>
  <si>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</si>
  <si>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</si>
  <si>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</si>
  <si>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</si>
  <si>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</si>
  <si>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</si>
  <si>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</si>
  <si>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</si>
  <si>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</si>
  <si>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</si>
  <si>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</si>
  <si>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</si>
  <si>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</si>
  <si>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</si>
  <si>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</si>
  <si>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</si>
  <si>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</si>
  <si>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</si>
  <si>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</si>
  <si>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</si>
  <si>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</si>
  <si>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</si>
  <si>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</si>
  <si>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</si>
  <si>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</si>
  <si>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</si>
  <si>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</si>
  <si>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</si>
  <si>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</si>
  <si>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</si>
  <si>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</si>
  <si>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</si>
  <si>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</si>
  <si>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</si>
  <si>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</si>
  <si>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</si>
  <si>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</si>
  <si>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</si>
  <si>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</si>
  <si>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</si>
  <si>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</si>
  <si>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</si>
  <si>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</si>
  <si>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</si>
  <si>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</si>
  <si>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</si>
  <si>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</si>
  <si>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</si>
  <si>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</si>
  <si>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</si>
  <si>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</si>
  <si>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</si>
  <si>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</si>
  <si>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</si>
  <si>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</si>
  <si>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</si>
  <si>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</si>
  <si>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</si>
  <si>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</si>
  <si>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</si>
  <si>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</si>
  <si>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</si>
  <si>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</si>
  <si>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</si>
  <si>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</si>
  <si>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</si>
  <si>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</si>
  <si>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</si>
  <si>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</si>
  <si>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</si>
  <si>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</si>
  <si>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</si>
  <si>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</si>
  <si>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</si>
  <si>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</si>
  <si>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</si>
  <si>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</si>
  <si>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</si>
  <si>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</si>
  <si>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</si>
  <si>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</si>
  <si>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</si>
  <si>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</si>
  <si>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</si>
  <si>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</si>
  <si>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</si>
  <si>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</si>
  <si>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</si>
  <si>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</si>
  <si>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</si>
  <si>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</si>
  <si>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</si>
  <si>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</si>
  <si>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</si>
  <si>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</si>
  <si>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</si>
  <si>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</si>
  <si>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</si>
  <si>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</si>
  <si>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</si>
  <si>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</si>
  <si>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</si>
  <si>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</si>
  <si>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</si>
  <si>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</si>
  <si>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</si>
  <si>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</si>
  <si>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</si>
  <si>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</si>
  <si>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</si>
  <si>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</si>
  <si>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</si>
  <si>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</si>
  <si>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</si>
  <si>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</si>
  <si>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</si>
  <si>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</si>
  <si>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</si>
  <si>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</si>
  <si>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</si>
  <si>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</si>
  <si>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</si>
  <si>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</si>
  <si>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</si>
  <si>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</si>
  <si>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</si>
  <si>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</si>
  <si>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</si>
  <si>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</si>
  <si>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</si>
  <si>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</si>
  <si>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</si>
  <si>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</si>
  <si>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</si>
  <si>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</si>
  <si>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</si>
  <si>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</si>
  <si>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</si>
  <si>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</si>
  <si>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</si>
  <si>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</si>
  <si>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</si>
  <si>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</si>
  <si>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</si>
  <si>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</si>
  <si>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</si>
  <si>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</si>
  <si>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</si>
  <si>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</si>
  <si>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</si>
  <si>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</si>
  <si>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</si>
  <si>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</si>
  <si>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</si>
  <si>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</si>
  <si>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</si>
  <si>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</si>
  <si>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</si>
  <si>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</si>
  <si>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</si>
  <si>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</si>
  <si>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</si>
  <si>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</si>
  <si>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</si>
  <si>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</si>
  <si>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</si>
  <si>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</si>
  <si>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</si>
  <si>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</si>
  <si>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</si>
  <si>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</si>
  <si>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</si>
  <si>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</si>
  <si>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</si>
  <si>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</si>
  <si>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</si>
  <si>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</si>
  <si>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</si>
  <si>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</si>
  <si>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</si>
  <si>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</si>
  <si>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</si>
  <si>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</si>
  <si>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</si>
  <si>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</si>
  <si>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</si>
  <si>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</si>
  <si>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</si>
  <si>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</si>
  <si>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</si>
  <si>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</si>
  <si>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</si>
  <si>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</si>
  <si>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</si>
  <si>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</si>
  <si>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</si>
  <si>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</si>
  <si>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</si>
  <si>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</si>
  <si>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</si>
  <si>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</si>
  <si>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</si>
  <si>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</si>
  <si>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</si>
  <si>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</si>
  <si>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</si>
  <si>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</si>
  <si>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</si>
  <si>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</si>
  <si>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</si>
  <si>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</si>
  <si>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</si>
  <si>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</si>
  <si>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</si>
  <si>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</si>
  <si>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</si>
  <si>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</si>
  <si>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</si>
  <si>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</si>
  <si>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</si>
  <si>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</si>
  <si>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</si>
  <si>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</si>
  <si>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</si>
  <si>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</si>
  <si>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</si>
  <si>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</si>
  <si>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</si>
  <si>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</si>
  <si>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</si>
  <si>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</si>
  <si>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</si>
  <si>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</si>
  <si>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</si>
  <si>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</si>
  <si>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</si>
  <si>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</si>
  <si>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</si>
  <si>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</si>
  <si>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</si>
  <si>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</si>
  <si>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</si>
  <si>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</si>
  <si>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</si>
  <si>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</si>
  <si>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</si>
  <si>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</si>
  <si>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</si>
  <si>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</si>
  <si>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</si>
  <si>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</si>
  <si>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</si>
  <si>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</si>
  <si>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</si>
  <si>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</si>
  <si>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</si>
  <si>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</si>
  <si>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</si>
  <si>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</si>
  <si>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</si>
  <si>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</si>
  <si>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</si>
  <si>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</si>
  <si>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</si>
  <si>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</si>
  <si>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</si>
  <si>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</si>
  <si>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</si>
  <si>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</si>
  <si>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</si>
  <si>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</si>
  <si>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</si>
  <si>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</si>
  <si>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</si>
  <si>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</si>
  <si>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</si>
  <si>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</si>
  <si>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</si>
  <si>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</si>
  <si>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</si>
  <si>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</si>
  <si>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</si>
  <si>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</si>
  <si>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</si>
  <si>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</si>
  <si>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</si>
  <si>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</si>
  <si>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</si>
  <si>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</si>
  <si>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</si>
  <si>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</si>
  <si>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</si>
  <si>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</si>
  <si>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</si>
  <si>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</si>
  <si>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</si>
  <si>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</si>
  <si>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</si>
  <si>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</si>
  <si>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</si>
  <si>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</si>
  <si>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</si>
  <si>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</si>
  <si>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</si>
  <si>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</si>
  <si>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</si>
  <si>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</si>
  <si>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</si>
  <si>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</si>
  <si>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</si>
  <si>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</si>
  <si>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</si>
  <si>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</si>
  <si>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</si>
  <si>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</si>
  <si>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</si>
  <si>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</si>
  <si>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</si>
  <si>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</si>
  <si>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</si>
  <si>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</si>
  <si>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</si>
  <si>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</si>
  <si>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</si>
  <si>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</si>
  <si>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</si>
  <si>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</si>
  <si>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</si>
  <si>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</si>
  <si>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</si>
  <si>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</si>
  <si>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</si>
  <si>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</si>
  <si>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</si>
  <si>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</si>
  <si>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</si>
  <si>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</si>
  <si>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</si>
  <si>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</si>
  <si>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</si>
  <si>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</si>
  <si>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</si>
  <si>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</si>
  <si>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</si>
  <si>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</si>
  <si>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</si>
  <si>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</si>
  <si>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</si>
  <si>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</si>
  <si>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</si>
  <si>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</si>
  <si>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</si>
  <si>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</si>
  <si>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</si>
  <si>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</si>
  <si>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</si>
  <si>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</si>
  <si>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</si>
  <si>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</si>
  <si>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</si>
  <si>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</si>
  <si>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</si>
  <si>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</si>
  <si>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</si>
  <si>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</si>
  <si>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</si>
  <si>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</si>
  <si>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</si>
  <si>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</si>
  <si>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</si>
  <si>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</si>
  <si>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</si>
  <si>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</si>
  <si>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</si>
  <si>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</si>
  <si>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</si>
  <si>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</si>
  <si>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</si>
  <si>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</si>
  <si>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</si>
  <si>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</si>
  <si>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</si>
  <si>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</si>
  <si>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</si>
  <si>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</si>
  <si>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</si>
  <si>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</si>
  <si>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</si>
  <si>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</si>
  <si>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</si>
  <si>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</si>
  <si>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</si>
  <si>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</si>
  <si>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</si>
  <si>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</si>
  <si>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</si>
  <si>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</si>
  <si>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</si>
  <si>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</si>
  <si>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</si>
  <si>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</si>
  <si>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</si>
  <si>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</si>
  <si>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</si>
  <si>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</si>
  <si>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</si>
  <si>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</si>
  <si>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</si>
  <si>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</si>
  <si>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</si>
  <si>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</si>
  <si>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</si>
  <si>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</si>
  <si>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</si>
  <si>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</si>
  <si>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</si>
  <si>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</si>
  <si>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</si>
  <si>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</si>
  <si>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</si>
  <si>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</si>
  <si>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</si>
  <si>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</si>
  <si>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</si>
  <si>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</si>
  <si>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</si>
  <si>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</si>
  <si>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</si>
  <si>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</si>
  <si>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</si>
  <si>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</si>
  <si>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</si>
  <si>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</si>
  <si>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</si>
  <si>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</si>
  <si>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</si>
  <si>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</si>
  <si>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</si>
  <si>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</si>
  <si>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</si>
  <si>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</si>
  <si>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</si>
  <si>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</si>
  <si>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</si>
  <si>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</si>
  <si>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</si>
  <si>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</si>
  <si>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</si>
  <si>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</si>
  <si>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</si>
  <si>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</si>
  <si>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</si>
  <si>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</si>
  <si>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</si>
  <si>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</si>
  <si>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</si>
  <si>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</si>
  <si>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</si>
  <si>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</si>
  <si>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</si>
  <si>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</si>
  <si>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</si>
  <si>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</si>
  <si>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</si>
  <si>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</si>
  <si>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</si>
  <si>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</si>
  <si>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</si>
  <si>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</si>
  <si>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</si>
  <si>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</si>
  <si>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</si>
  <si>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</si>
  <si>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</si>
  <si>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</si>
  <si>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</si>
  <si>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</si>
  <si>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</si>
  <si>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</si>
  <si>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</si>
  <si>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</si>
  <si>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</si>
  <si>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</si>
  <si>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</si>
  <si>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</si>
  <si>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</si>
  <si>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</si>
  <si>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</si>
  <si>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</si>
  <si>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</si>
  <si>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</si>
  <si>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</si>
  <si>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</si>
  <si>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</si>
  <si>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</si>
  <si>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</si>
  <si>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</si>
  <si>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</si>
  <si>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</si>
  <si>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</si>
  <si>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</si>
  <si>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</si>
  <si>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</si>
  <si>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</si>
  <si>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</si>
  <si>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</si>
  <si>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</si>
  <si>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</si>
  <si>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</si>
  <si>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</si>
  <si>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</si>
  <si>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</si>
  <si>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</si>
  <si>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</si>
  <si>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</si>
  <si>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</si>
  <si>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</si>
  <si>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</si>
  <si>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</si>
  <si>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</si>
  <si>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</si>
  <si>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</si>
  <si>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</si>
  <si>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</si>
  <si>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</si>
  <si>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</si>
  <si>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</si>
  <si>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</si>
  <si>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</si>
  <si>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</si>
  <si>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</si>
  <si>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</si>
  <si>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</si>
  <si>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</si>
  <si>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</si>
  <si>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</si>
  <si>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</si>
  <si>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</si>
  <si>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</si>
  <si>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</si>
  <si>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</si>
  <si>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</si>
  <si>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</si>
  <si>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</si>
  <si>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</si>
  <si>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</si>
  <si>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</si>
  <si>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</si>
  <si>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</si>
  <si>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</si>
  <si>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</si>
  <si>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</si>
  <si>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</si>
  <si>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</si>
  <si>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</si>
  <si>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</si>
  <si>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</si>
  <si>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</si>
  <si>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</si>
  <si>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</si>
  <si>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</si>
  <si>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</si>
  <si>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</si>
  <si>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</si>
  <si>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</si>
  <si>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</si>
  <si>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</si>
  <si>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</si>
  <si>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</si>
  <si>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</si>
  <si>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</si>
  <si>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</si>
  <si>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</si>
  <si>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</si>
  <si>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</si>
  <si>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</si>
  <si>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</si>
  <si>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</si>
  <si>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</si>
  <si>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</si>
  <si>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</si>
  <si>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</si>
  <si>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</si>
  <si>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</si>
  <si>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</si>
  <si>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</si>
  <si>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</si>
  <si>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</si>
  <si>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</si>
  <si>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</si>
  <si>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</si>
  <si>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</si>
  <si>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</si>
  <si>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</si>
  <si>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</si>
  <si>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</si>
  <si>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</si>
  <si>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</si>
  <si>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</si>
  <si>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</si>
  <si>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</si>
  <si>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</si>
  <si>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</si>
  <si>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</si>
  <si>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</si>
  <si>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</si>
  <si>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</si>
  <si>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</si>
  <si>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</si>
  <si>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</si>
  <si>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</si>
  <si>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</si>
  <si>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</si>
  <si>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</si>
  <si>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</si>
  <si>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</si>
  <si>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</si>
  <si>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</si>
  <si>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</si>
  <si>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</si>
  <si>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</si>
  <si>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</si>
  <si>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</si>
  <si>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</si>
  <si>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</si>
  <si>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</si>
  <si>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</si>
  <si>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</si>
  <si>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</si>
  <si>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</si>
  <si>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</si>
  <si>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</si>
  <si>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</si>
  <si>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</si>
  <si>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</si>
  <si>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</si>
  <si>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</si>
  <si>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</si>
  <si>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</si>
  <si>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</si>
  <si>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</si>
  <si>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</si>
  <si>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</si>
  <si>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</si>
  <si>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</si>
  <si>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</si>
  <si>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</si>
  <si>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</si>
  <si>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</si>
  <si>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</si>
  <si>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</si>
  <si>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</si>
  <si>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</si>
  <si>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</si>
  <si>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</si>
  <si>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</si>
  <si>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</si>
  <si>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</si>
  <si>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</si>
  <si>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</si>
  <si>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</si>
  <si>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</si>
  <si>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</si>
  <si>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</si>
  <si>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</si>
  <si>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</si>
  <si>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</si>
  <si>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</si>
  <si>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</si>
  <si>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</si>
  <si>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</si>
  <si>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</si>
  <si>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</si>
  <si>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</si>
  <si>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</si>
  <si>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</si>
  <si>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</si>
  <si>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</si>
  <si>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</si>
  <si>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</si>
  <si>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</si>
  <si>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</si>
  <si>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</si>
  <si>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</si>
  <si>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</si>
  <si>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</si>
  <si>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</si>
  <si>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</si>
  <si>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</si>
  <si>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</si>
  <si>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</si>
  <si>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</si>
  <si>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</si>
  <si>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</si>
  <si>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</si>
  <si>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</si>
  <si>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</si>
  <si>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</si>
  <si>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</si>
  <si>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</si>
  <si>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</si>
  <si>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</si>
  <si>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</si>
  <si>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</si>
  <si>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</si>
  <si>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</si>
  <si>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</si>
  <si>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</si>
  <si>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</si>
  <si>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</si>
  <si>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</si>
  <si>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</si>
  <si>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</si>
  <si>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</si>
  <si>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</si>
  <si>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</si>
  <si>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</si>
  <si>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</si>
  <si>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</si>
  <si>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</si>
  <si>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</si>
  <si>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</si>
  <si>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</si>
  <si>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</si>
  <si>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</si>
  <si>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</si>
  <si>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</si>
  <si>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</si>
  <si>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</si>
  <si>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</si>
  <si>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</si>
  <si>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</si>
  <si>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</si>
  <si>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</si>
  <si>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</si>
  <si>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</si>
  <si>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</si>
  <si>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</si>
  <si>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</si>
  <si>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</si>
  <si>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</si>
  <si>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</si>
  <si>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</si>
  <si>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</si>
  <si>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</si>
  <si>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</si>
  <si>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</si>
  <si>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</si>
  <si>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</si>
  <si>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</si>
  <si>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</si>
  <si>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</si>
  <si>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</si>
  <si>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</si>
  <si>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</si>
  <si>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</si>
  <si>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</si>
  <si>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</si>
  <si>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</si>
  <si>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</si>
  <si>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</si>
  <si>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</si>
  <si>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</si>
  <si>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</si>
  <si>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</si>
  <si>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</si>
  <si>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</si>
  <si>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</si>
  <si>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</si>
  <si>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</si>
  <si>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</si>
  <si>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</si>
  <si>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</si>
  <si>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</si>
  <si>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</si>
  <si>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</si>
  <si>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</si>
  <si>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</si>
  <si>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</si>
  <si>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</si>
  <si>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</si>
  <si>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</si>
  <si>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</si>
  <si>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</si>
  <si>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</si>
  <si>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</si>
  <si>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</si>
  <si>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</si>
  <si>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</si>
  <si>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</si>
  <si>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</si>
  <si>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</si>
  <si>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</si>
  <si>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</si>
  <si>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</si>
  <si>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</si>
  <si>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</si>
  <si>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</si>
  <si>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</si>
  <si>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</si>
  <si>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</si>
  <si>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</si>
  <si>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</si>
  <si>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</si>
  <si>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</si>
  <si>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</si>
  <si>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</si>
  <si>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</si>
  <si>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</si>
  <si>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</si>
  <si>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</si>
  <si>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</si>
  <si>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</si>
  <si>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</si>
  <si>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</si>
  <si>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</si>
  <si>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</si>
  <si>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</si>
  <si>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</si>
  <si>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</si>
  <si>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</si>
  <si>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</si>
  <si>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</si>
  <si>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</si>
  <si>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</si>
  <si>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</si>
  <si>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</si>
  <si>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</si>
  <si>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</si>
  <si>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</si>
  <si>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</si>
  <si>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</si>
  <si>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</si>
  <si>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</si>
  <si>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</si>
  <si>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</si>
  <si>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</si>
  <si>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</si>
  <si>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</si>
  <si>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</si>
  <si>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</si>
  <si>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</si>
  <si>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</si>
  <si>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</si>
  <si>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</si>
  <si>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</si>
  <si>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</si>
  <si>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</si>
  <si>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</si>
  <si>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</si>
  <si>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</si>
  <si>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</si>
  <si>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</si>
  <si>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</si>
  <si>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</si>
  <si>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</si>
  <si>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</si>
  <si>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</si>
  <si>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</si>
  <si>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</si>
  <si>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</si>
  <si>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</si>
  <si>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</si>
  <si>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</si>
  <si>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</si>
  <si>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</si>
  <si>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</si>
  <si>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</si>
  <si>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</si>
  <si>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</si>
  <si>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</si>
  <si>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</si>
  <si>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</si>
  <si>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</si>
  <si>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</si>
  <si>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</si>
  <si>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</si>
  <si>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</si>
  <si>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</si>
  <si>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</si>
  <si>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</si>
  <si>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</si>
  <si>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</si>
  <si>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</si>
  <si>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</si>
  <si>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</si>
  <si>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</si>
  <si>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</si>
  <si>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</si>
  <si>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</si>
  <si>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</si>
  <si>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</si>
  <si>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</si>
  <si>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</si>
  <si>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</si>
  <si>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</si>
  <si>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</si>
  <si>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</si>
  <si>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</si>
  <si>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</si>
  <si>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</si>
  <si>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</si>
  <si>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</si>
  <si>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</si>
  <si>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</si>
  <si>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</si>
  <si>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</si>
  <si>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</si>
  <si>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</si>
  <si>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</si>
  <si>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</si>
  <si>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</si>
  <si>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</si>
  <si>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</si>
  <si>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</si>
  <si>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</si>
  <si>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</si>
  <si>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</si>
  <si>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</si>
  <si>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</si>
  <si>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</si>
  <si>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</si>
  <si>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</si>
  <si>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</si>
  <si>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</si>
  <si>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</si>
  <si>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</si>
  <si>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</si>
  <si>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</si>
  <si>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</si>
  <si>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</si>
  <si>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</si>
  <si>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</si>
  <si>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</si>
  <si>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</si>
  <si>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</si>
  <si>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</si>
  <si>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</si>
  <si>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</si>
  <si>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</si>
  <si>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</si>
  <si>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</si>
  <si>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</si>
  <si>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</si>
  <si>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</si>
  <si>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</si>
  <si>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</si>
  <si>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</si>
  <si>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</si>
  <si>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</si>
  <si>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</si>
  <si>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</si>
  <si>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</si>
  <si>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</si>
  <si>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</si>
  <si>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</si>
  <si>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</si>
  <si>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</si>
  <si>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</si>
  <si>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</si>
  <si>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</si>
  <si>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</si>
  <si>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</si>
  <si>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</si>
  <si>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</si>
  <si>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</si>
  <si>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</si>
  <si>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</si>
  <si>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</si>
  <si>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</si>
  <si>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</si>
  <si>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</si>
  <si>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</si>
  <si>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</si>
  <si>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</si>
  <si>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</si>
  <si>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</si>
  <si>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</si>
  <si>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</si>
  <si>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</si>
  <si>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</si>
  <si>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</si>
  <si>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</si>
  <si>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</si>
  <si>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</si>
  <si>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</si>
  <si>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</si>
  <si>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</si>
  <si>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</si>
  <si>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</si>
  <si>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</si>
  <si>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</si>
  <si>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</si>
  <si>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</si>
  <si>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</si>
  <si>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</si>
  <si>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</si>
  <si>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</si>
  <si>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</si>
  <si>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</si>
  <si>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</si>
  <si>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</si>
  <si>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</si>
  <si>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</si>
  <si>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</si>
  <si>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</si>
  <si>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</si>
  <si>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</si>
  <si>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</si>
  <si>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</si>
  <si>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</si>
  <si>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</si>
  <si>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</si>
  <si>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</si>
  <si>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</si>
  <si>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</si>
  <si>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</si>
  <si>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</si>
  <si>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</si>
  <si>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</si>
  <si>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</si>
  <si>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</si>
  <si>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</si>
  <si>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</si>
  <si>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</si>
  <si>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</si>
  <si>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</si>
  <si>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</si>
  <si>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</si>
  <si>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</si>
  <si>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</si>
  <si>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</si>
  <si>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</si>
  <si>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</si>
  <si>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</si>
  <si>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</si>
  <si>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</si>
  <si>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</si>
  <si>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</si>
  <si>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</si>
  <si>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</si>
  <si>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</si>
  <si>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</si>
  <si>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</si>
  <si>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</si>
  <si>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</si>
  <si>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</si>
  <si>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</si>
  <si>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</si>
  <si>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</si>
  <si>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</si>
  <si>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</si>
  <si>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</si>
  <si>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</si>
  <si>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</si>
  <si>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</si>
  <si>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</si>
  <si>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</si>
  <si>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</si>
  <si>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</si>
  <si>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</si>
  <si>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</si>
  <si>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</si>
  <si>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</si>
  <si>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</si>
  <si>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</si>
  <si>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</si>
  <si>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</si>
  <si>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</si>
  <si>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</si>
  <si>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</si>
  <si>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</si>
  <si>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</si>
  <si>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</si>
  <si>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</si>
  <si>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</si>
  <si>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</si>
  <si>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</si>
  <si>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</si>
  <si>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</si>
  <si>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</si>
  <si>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</si>
  <si>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</si>
  <si>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</si>
  <si>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</si>
  <si>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</si>
  <si>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</si>
  <si>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</si>
  <si>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</si>
  <si>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</si>
  <si>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</si>
  <si>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</si>
  <si>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</si>
  <si>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</si>
  <si>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</si>
  <si>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</si>
  <si>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</si>
  <si>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</si>
  <si>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</si>
  <si>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</si>
  <si>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</si>
  <si>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</si>
  <si>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</si>
  <si>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</si>
  <si>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</si>
  <si>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</si>
  <si>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</si>
  <si>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</si>
  <si>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</si>
  <si>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</si>
  <si>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</si>
  <si>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</si>
  <si>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</si>
  <si>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</si>
  <si>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</si>
  <si>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</si>
  <si>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</si>
  <si>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</si>
  <si>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</si>
  <si>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</si>
  <si>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</si>
  <si>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</si>
  <si>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</si>
  <si>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</si>
  <si>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</si>
  <si>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</si>
  <si>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</si>
  <si>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</si>
  <si>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</si>
  <si>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</si>
  <si>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</si>
  <si>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</si>
  <si>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</si>
  <si>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</si>
  <si>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</si>
  <si>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</si>
  <si>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</si>
  <si>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</si>
  <si>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</si>
  <si>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</si>
  <si>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</si>
  <si>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</si>
  <si>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</si>
  <si>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</si>
  <si>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</si>
  <si>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</si>
  <si>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</si>
  <si>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</si>
  <si>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</si>
  <si>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</si>
  <si>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</si>
  <si>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</si>
  <si>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</si>
  <si>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</si>
  <si>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</si>
  <si>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</si>
  <si>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</si>
  <si>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</si>
  <si>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</si>
  <si>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</si>
  <si>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</si>
  <si>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</si>
  <si>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</si>
  <si>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</si>
  <si>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</si>
  <si>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</si>
  <si>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</si>
  <si>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</si>
  <si>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</si>
  <si>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</si>
  <si>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</si>
  <si>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</si>
  <si>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</si>
  <si>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</si>
  <si>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</si>
  <si>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</si>
  <si>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</si>
  <si>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</si>
  <si>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</si>
  <si>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</si>
  <si>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</si>
  <si>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</si>
  <si>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</si>
  <si>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</si>
  <si>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</si>
  <si>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</si>
  <si>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</si>
  <si>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</si>
  <si>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</si>
  <si>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</si>
  <si>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</si>
  <si>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</si>
  <si>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</si>
  <si>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</si>
  <si>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</si>
  <si>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</si>
  <si>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</si>
  <si>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</si>
  <si>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</si>
  <si>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</si>
  <si>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</si>
  <si>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</si>
  <si>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</si>
  <si>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</si>
  <si>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</si>
  <si>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</si>
  <si>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</si>
  <si>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</si>
  <si>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</si>
  <si>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</si>
  <si>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</si>
  <si>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</si>
  <si>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</si>
  <si>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</si>
  <si>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</si>
  <si>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</si>
  <si>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</si>
  <si>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</si>
  <si>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</si>
  <si>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</si>
  <si>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</si>
  <si>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</si>
  <si>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</si>
  <si>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</si>
  <si>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</si>
  <si>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</si>
  <si>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</si>
  <si>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</si>
  <si>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</si>
  <si>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</si>
  <si>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</si>
  <si>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</si>
  <si>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</si>
  <si>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</si>
  <si>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</si>
  <si>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</si>
  <si>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</si>
  <si>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</si>
  <si>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</si>
  <si>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</si>
  <si>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</si>
  <si>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</si>
  <si>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</si>
  <si>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</si>
  <si>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</si>
  <si>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</si>
  <si>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</si>
  <si>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</si>
  <si>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</si>
  <si>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</si>
  <si>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</si>
  <si>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</si>
  <si>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</si>
  <si>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</si>
  <si>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</si>
  <si>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</si>
  <si>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</si>
  <si>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</si>
  <si>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</si>
  <si>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</si>
  <si>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</si>
  <si>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</si>
  <si>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</si>
  <si>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</si>
  <si>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</si>
  <si>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</si>
  <si>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</si>
  <si>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</si>
  <si>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</si>
  <si>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</si>
  <si>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</si>
  <si>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</si>
  <si>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</si>
  <si>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</si>
  <si>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</si>
  <si>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</si>
  <si>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</si>
  <si>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</si>
  <si>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</si>
  <si>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</si>
  <si>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</si>
  <si>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</si>
  <si>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</si>
  <si>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</si>
  <si>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</si>
  <si>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</si>
  <si>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</si>
  <si>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</si>
  <si>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</si>
  <si>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</si>
  <si>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</si>
  <si>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</si>
  <si>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</si>
  <si>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</si>
  <si>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</si>
  <si>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</si>
  <si>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</si>
  <si>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</si>
  <si>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</si>
  <si>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</si>
  <si>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</si>
  <si>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</si>
  <si>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</si>
  <si>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</si>
  <si>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</si>
  <si>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</si>
  <si>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</si>
  <si>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</si>
  <si>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</si>
  <si>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</si>
  <si>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</si>
  <si>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</si>
  <si>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</si>
  <si>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</si>
  <si>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</si>
  <si>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</si>
  <si>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</si>
  <si>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</si>
  <si>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</si>
  <si>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</si>
  <si>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</si>
  <si>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</si>
  <si>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</si>
  <si>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</si>
  <si>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</si>
  <si>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</si>
  <si>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</si>
  <si>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</si>
  <si>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</si>
  <si>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</si>
  <si>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</si>
  <si>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</si>
  <si>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</si>
  <si>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</si>
  <si>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</si>
  <si>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</si>
  <si>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</si>
  <si>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</si>
  <si>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</si>
  <si>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</si>
  <si>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</si>
  <si>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</si>
  <si>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</si>
  <si>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</si>
  <si>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</si>
  <si>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</si>
  <si>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</si>
  <si>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</si>
  <si>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</si>
  <si>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</si>
  <si>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</si>
  <si>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</si>
  <si>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</si>
  <si>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</si>
  <si>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</si>
  <si>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</si>
  <si>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</si>
  <si>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</si>
  <si>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</si>
  <si>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</si>
  <si>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</si>
  <si>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</si>
  <si>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</si>
  <si>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</si>
  <si>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</si>
  <si>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</si>
  <si>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</si>
  <si>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</si>
  <si>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</si>
  <si>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</si>
  <si>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</si>
  <si>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</si>
  <si>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</si>
  <si>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</si>
  <si>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</si>
  <si>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</si>
  <si>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</si>
  <si>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</si>
  <si>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</si>
  <si>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</si>
  <si>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</si>
  <si>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</si>
  <si>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</si>
  <si>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</si>
  <si>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</si>
  <si>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</si>
  <si>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</si>
  <si>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</si>
  <si>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</si>
  <si>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</si>
  <si>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</si>
  <si>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</si>
  <si>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</si>
  <si>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</si>
  <si>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</si>
  <si>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</si>
  <si>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</si>
  <si>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</si>
  <si>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</si>
  <si>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</si>
  <si>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</si>
  <si>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</si>
  <si>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</si>
  <si>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</si>
  <si>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</si>
  <si>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</si>
  <si>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</si>
  <si>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</si>
  <si>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</si>
  <si>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</si>
  <si>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</si>
  <si>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</si>
  <si>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</si>
  <si>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</si>
  <si>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</si>
  <si>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</si>
  <si>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</si>
  <si>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</si>
  <si>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</si>
  <si>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</si>
  <si>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</si>
  <si>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</si>
  <si>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</si>
  <si>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</si>
  <si>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</si>
  <si>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</si>
  <si>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</si>
  <si>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</si>
  <si>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</si>
  <si>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</si>
  <si>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</si>
  <si>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</si>
  <si>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</si>
  <si>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</si>
  <si>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</si>
  <si>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</si>
  <si>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</si>
  <si>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</si>
  <si>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</si>
  <si>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</si>
  <si>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</si>
  <si>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</si>
  <si>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</si>
  <si>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</si>
  <si>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</si>
  <si>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</si>
  <si>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</si>
  <si>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</si>
  <si>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</si>
  <si>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</si>
  <si>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</si>
  <si>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</si>
  <si>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</si>
  <si>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</si>
  <si>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</si>
  <si>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</si>
  <si>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</si>
  <si>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</si>
  <si>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</si>
  <si>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</si>
  <si>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</si>
  <si>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</si>
  <si>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</si>
  <si>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</si>
  <si>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</si>
  <si>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</si>
  <si>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</si>
  <si>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</si>
  <si>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</si>
  <si>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</si>
  <si>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</si>
  <si>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</si>
  <si>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</si>
  <si>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</si>
  <si>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</si>
  <si>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</si>
  <si>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</si>
  <si>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</si>
  <si>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</si>
  <si>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</si>
  <si>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</si>
  <si>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</si>
  <si>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</si>
  <si>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</si>
  <si>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</si>
  <si>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</si>
  <si>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</si>
  <si>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</si>
  <si>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</si>
  <si>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</si>
  <si>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</si>
  <si>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</si>
  <si>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</si>
  <si>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</si>
  <si>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</si>
  <si>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</si>
  <si>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</si>
  <si>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</si>
  <si>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</si>
  <si>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</si>
  <si>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</si>
  <si>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</si>
  <si>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</si>
  <si>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</si>
  <si>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</si>
  <si>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</si>
  <si>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</si>
  <si>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</si>
  <si>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</si>
  <si>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</si>
  <si>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</si>
  <si>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</si>
  <si>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</si>
  <si>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</si>
  <si>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</si>
  <si>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</si>
  <si>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</si>
  <si>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</si>
  <si>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</si>
  <si>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</si>
  <si>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</si>
  <si>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</si>
  <si>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</si>
  <si>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</si>
  <si>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</si>
  <si>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</si>
  <si>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</si>
  <si>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</si>
  <si>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</si>
  <si>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</si>
  <si>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</si>
  <si>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</si>
  <si>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</si>
  <si>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</si>
  <si>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</si>
  <si>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</si>
  <si>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</si>
  <si>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</si>
  <si>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</si>
  <si>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</si>
  <si>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</si>
  <si>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</si>
  <si>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</si>
  <si>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</si>
  <si>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</si>
  <si>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</si>
  <si>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</si>
  <si>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</si>
  <si>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</si>
  <si>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</si>
  <si>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</si>
  <si>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</si>
  <si>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</si>
  <si>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</si>
  <si>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</si>
  <si>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</si>
  <si>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</si>
  <si>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</si>
  <si>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</si>
  <si>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</si>
  <si>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</si>
  <si>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</si>
  <si>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</si>
  <si>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</si>
  <si>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</si>
  <si>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</si>
  <si>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</si>
  <si>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</si>
  <si>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</si>
  <si>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</si>
  <si>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</si>
  <si>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</si>
  <si>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</si>
  <si>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</si>
  <si>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</si>
  <si>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</si>
  <si>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</si>
  <si>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</si>
  <si>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</si>
  <si>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</si>
  <si>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</si>
  <si>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</si>
  <si>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</si>
  <si>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</si>
  <si>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</si>
  <si>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</si>
  <si>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</si>
  <si>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</si>
  <si>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</si>
  <si>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</si>
  <si>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</si>
  <si>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</si>
  <si>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</si>
  <si>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</si>
  <si>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</si>
  <si>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</si>
  <si>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</si>
  <si>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</si>
  <si>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</si>
  <si>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</si>
  <si>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</si>
  <si>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</si>
  <si>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</si>
  <si>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</si>
  <si>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</si>
  <si>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</si>
  <si>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</si>
  <si>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</si>
  <si>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</si>
  <si>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</si>
  <si>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</si>
  <si>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</si>
  <si>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</si>
  <si>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</si>
  <si>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</si>
  <si>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</si>
  <si>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</si>
  <si>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</si>
  <si>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</si>
  <si>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</si>
  <si>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</si>
  <si>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</si>
  <si>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</si>
  <si>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</si>
  <si>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</si>
  <si>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</si>
  <si>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</si>
  <si>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</si>
  <si>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</si>
  <si>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</si>
  <si>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</si>
  <si>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</si>
  <si>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</si>
  <si>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</si>
  <si>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</si>
  <si>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</si>
  <si>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</si>
  <si>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</si>
  <si>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</si>
  <si>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</si>
  <si>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</si>
  <si>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</si>
  <si>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</si>
  <si>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</si>
  <si>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</si>
  <si>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</si>
  <si>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</si>
  <si>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</si>
  <si>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</si>
  <si>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</si>
  <si>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</si>
  <si>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</si>
  <si>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</si>
  <si>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</si>
  <si>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</si>
  <si>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</si>
  <si>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</si>
  <si>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</si>
  <si>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</si>
  <si>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</si>
  <si>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</si>
  <si>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</si>
  <si>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</si>
  <si>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</si>
  <si>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</si>
  <si>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</si>
  <si>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</si>
  <si>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</si>
  <si>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</si>
  <si>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</si>
  <si>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</si>
  <si>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</si>
  <si>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</si>
  <si>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</si>
  <si>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</si>
  <si>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</si>
  <si>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</si>
  <si>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</si>
  <si>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</si>
  <si>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</si>
  <si>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</si>
  <si>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</si>
  <si>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</si>
  <si>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</si>
  <si>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</si>
  <si>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</si>
  <si>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</si>
  <si>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</si>
  <si>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</si>
  <si>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</si>
  <si>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</si>
  <si>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</si>
  <si>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</si>
  <si>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</si>
  <si>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</si>
  <si>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</si>
  <si>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</si>
  <si>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</si>
  <si>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</si>
  <si>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</si>
  <si>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</si>
  <si>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</si>
  <si>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</si>
  <si>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</si>
  <si>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</si>
  <si>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</si>
  <si>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</si>
  <si>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</si>
  <si>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</si>
  <si>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</si>
  <si>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</si>
  <si>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</si>
  <si>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</si>
  <si>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</si>
  <si>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</si>
  <si>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</si>
  <si>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</si>
  <si>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</si>
  <si>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</si>
  <si>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</si>
  <si>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</si>
  <si>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</si>
  <si>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</si>
  <si>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</si>
  <si>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</si>
  <si>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</si>
  <si>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</si>
  <si>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</si>
  <si>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</si>
  <si>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</si>
  <si>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</si>
  <si>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</si>
  <si>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</si>
  <si>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</si>
  <si>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</si>
  <si>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</si>
  <si>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</si>
  <si>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</si>
  <si>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</si>
  <si>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</si>
  <si>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</si>
  <si>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</si>
  <si>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</si>
  <si>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</si>
  <si>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</si>
  <si>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</si>
  <si>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</si>
  <si>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</si>
  <si>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</si>
  <si>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</si>
  <si>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</si>
  <si>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</si>
  <si>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</si>
  <si>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</si>
  <si>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</si>
  <si>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</si>
  <si>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</si>
  <si>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</si>
  <si>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</si>
  <si>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</si>
  <si>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</si>
  <si>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</si>
  <si>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</si>
  <si>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</si>
  <si>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</si>
  <si>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</si>
  <si>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</si>
  <si>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</si>
  <si>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</si>
  <si>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</si>
  <si>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</si>
  <si>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</si>
  <si>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</si>
  <si>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</si>
  <si>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</si>
  <si>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</si>
  <si>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</si>
  <si>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</si>
  <si>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</si>
  <si>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</si>
  <si>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</si>
  <si>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</si>
  <si>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</si>
  <si>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</si>
  <si>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</si>
  <si>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</si>
  <si>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</si>
  <si>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</si>
  <si>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</si>
  <si>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</si>
  <si>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</si>
  <si>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</si>
  <si>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</si>
  <si>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</si>
  <si>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</si>
  <si>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</si>
  <si>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</si>
  <si>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</si>
  <si>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</si>
  <si>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</si>
  <si>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</si>
  <si>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</si>
  <si>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</si>
  <si>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</si>
  <si>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</si>
  <si>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</si>
  <si>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</si>
  <si>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</si>
  <si>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</si>
  <si>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</si>
  <si>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</si>
  <si>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</si>
  <si>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</si>
  <si>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</si>
  <si>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</si>
  <si>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</si>
  <si>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</si>
  <si>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</si>
  <si>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</si>
  <si>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</si>
  <si>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</si>
  <si>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</si>
  <si>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</si>
  <si>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</si>
  <si>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</si>
  <si>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</si>
  <si>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</si>
  <si>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</si>
  <si>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</si>
  <si>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</si>
  <si>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</si>
  <si>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</si>
  <si>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</si>
  <si>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</si>
  <si>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</si>
  <si>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</si>
  <si>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</si>
  <si>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</si>
  <si>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</si>
  <si>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</si>
  <si>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</si>
  <si>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</si>
  <si>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</si>
  <si>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</si>
  <si>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</si>
  <si>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</si>
  <si>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</si>
  <si>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</si>
  <si>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</si>
  <si>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</si>
  <si>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</si>
  <si>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</si>
  <si>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</si>
  <si>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</si>
  <si>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</si>
  <si>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</si>
  <si>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</si>
  <si>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</si>
  <si>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</si>
  <si>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</si>
  <si>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</si>
  <si>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</si>
  <si>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</si>
  <si>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</si>
  <si>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</si>
  <si>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</si>
  <si>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</si>
  <si>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</si>
  <si>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</si>
  <si>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</si>
  <si>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</si>
  <si>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</si>
  <si>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</si>
  <si>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</si>
  <si>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</si>
  <si>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</si>
  <si>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</si>
  <si>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</si>
  <si>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</si>
  <si>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</si>
  <si>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</si>
  <si>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</si>
  <si>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</si>
  <si>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</si>
  <si>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</si>
  <si>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</si>
  <si>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</si>
  <si>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</si>
  <si>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</si>
  <si>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</si>
  <si>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</si>
  <si>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</si>
  <si>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</si>
  <si>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</si>
  <si>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</si>
  <si>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</si>
  <si>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</si>
  <si>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</si>
  <si>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</si>
  <si>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</si>
  <si>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</si>
  <si>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</si>
  <si>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</si>
  <si>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</si>
  <si>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</si>
  <si>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</si>
  <si>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</si>
  <si>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</si>
  <si>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</si>
  <si>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</si>
  <si>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</si>
  <si>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</si>
  <si>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</si>
  <si>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</si>
  <si>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</si>
  <si>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</si>
  <si>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</si>
  <si>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</si>
  <si>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</si>
  <si>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</si>
  <si>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</si>
  <si>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</si>
  <si>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</si>
  <si>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</si>
  <si>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</si>
  <si>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</si>
  <si>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</si>
  <si>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</si>
  <si>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</si>
  <si>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</si>
  <si>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</si>
  <si>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</si>
  <si>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</si>
  <si>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</si>
  <si>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</si>
  <si>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</si>
  <si>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</si>
  <si>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</si>
  <si>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</si>
  <si>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</si>
  <si>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</si>
  <si>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</si>
  <si>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</si>
  <si>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</si>
  <si>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</si>
  <si>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</si>
  <si>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</si>
  <si>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</si>
  <si>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</si>
  <si>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</si>
  <si>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</si>
  <si>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</si>
  <si>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</si>
  <si>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</si>
  <si>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</si>
  <si>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</si>
  <si>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</si>
  <si>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</si>
  <si>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</si>
  <si>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</si>
  <si>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</si>
  <si>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</si>
  <si>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</si>
  <si>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</si>
  <si>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</si>
  <si>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</si>
  <si>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</si>
  <si>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</si>
  <si>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</si>
  <si>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</si>
  <si>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</si>
  <si>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</si>
  <si>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</si>
  <si>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</si>
  <si>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</si>
  <si>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</si>
  <si>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</si>
  <si>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</si>
  <si>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</si>
  <si>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</si>
  <si>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</si>
  <si>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</si>
  <si>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</si>
  <si>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</si>
  <si>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</si>
  <si>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</si>
  <si>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</si>
  <si>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</si>
  <si>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</si>
  <si>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</si>
  <si>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</si>
  <si>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</si>
  <si>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</si>
  <si>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</si>
  <si>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</si>
  <si>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</si>
  <si>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</si>
  <si>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</si>
  <si>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</si>
  <si>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</si>
  <si>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</si>
  <si>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</si>
  <si>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</si>
  <si>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</si>
  <si>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</si>
  <si>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</si>
  <si>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</si>
  <si>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</si>
  <si>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</si>
  <si>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</si>
  <si>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</si>
  <si>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</si>
  <si>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</si>
  <si>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</si>
  <si>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</si>
  <si>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</si>
  <si>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</si>
  <si>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</si>
  <si>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</si>
  <si>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</si>
  <si>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</si>
  <si>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</si>
  <si>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</si>
  <si>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</si>
  <si>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</si>
  <si>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</si>
  <si>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</si>
  <si>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</si>
  <si>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</si>
  <si>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</si>
  <si>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</si>
  <si>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</si>
  <si>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</si>
  <si>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</si>
  <si>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</si>
  <si>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</si>
  <si>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</si>
  <si>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</si>
  <si>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</si>
  <si>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</si>
  <si>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</si>
  <si>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</si>
  <si>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</si>
  <si>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</si>
  <si>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</si>
  <si>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</si>
  <si>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</si>
  <si>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</si>
  <si>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</si>
  <si>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</si>
  <si>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</si>
  <si>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</si>
  <si>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</si>
  <si>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</si>
  <si>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</si>
  <si>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</si>
  <si>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</si>
  <si>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</si>
  <si>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</si>
  <si>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</si>
  <si>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</si>
  <si>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</si>
  <si>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</si>
  <si>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</si>
  <si>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</si>
  <si>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</si>
  <si>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</si>
  <si>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</si>
  <si>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</si>
  <si>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</si>
  <si>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</si>
  <si>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</si>
  <si>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</si>
  <si>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</si>
  <si>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</si>
  <si>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</si>
  <si>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</si>
  <si>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</si>
  <si>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</si>
  <si>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</si>
  <si>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</si>
  <si>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</si>
  <si>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</si>
  <si>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</si>
  <si>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</si>
  <si>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</si>
  <si>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</si>
  <si>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</si>
  <si>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</si>
  <si>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</si>
  <si>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</si>
  <si>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</si>
  <si>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</si>
  <si>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</si>
  <si>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</si>
  <si>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</si>
  <si>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</si>
  <si>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</si>
  <si>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</si>
  <si>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</si>
  <si>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</si>
  <si>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</si>
  <si>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</si>
  <si>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</si>
  <si>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</si>
  <si>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</si>
  <si>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</si>
  <si>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</si>
  <si>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</si>
  <si>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</si>
  <si>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</si>
  <si>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</si>
  <si>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</si>
  <si>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</si>
  <si>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</si>
  <si>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</si>
  <si>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</si>
  <si>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</si>
  <si>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</si>
  <si>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</si>
  <si>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</si>
  <si>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</si>
  <si>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</si>
  <si>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</si>
  <si>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</si>
  <si>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</si>
  <si>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</si>
  <si>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</si>
  <si>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</si>
  <si>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</si>
  <si>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</si>
  <si>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</si>
  <si>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</si>
  <si>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</si>
  <si>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</si>
  <si>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</si>
  <si>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</si>
  <si>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</si>
  <si>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</si>
  <si>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</si>
  <si>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</si>
  <si>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</si>
  <si>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</si>
  <si>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</si>
  <si>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</si>
  <si>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</si>
  <si>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</si>
  <si>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</si>
  <si>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</si>
  <si>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</si>
  <si>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</si>
  <si>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</si>
  <si>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</si>
  <si>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</si>
  <si>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</si>
  <si>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</si>
  <si>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</si>
  <si>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</si>
  <si>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</si>
  <si>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</si>
  <si>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</si>
  <si>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</si>
  <si>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</si>
  <si>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</si>
  <si>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</si>
  <si>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</si>
  <si>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</si>
  <si>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</si>
  <si>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</si>
  <si>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</si>
  <si>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</si>
  <si>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</si>
  <si>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</si>
  <si>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</si>
  <si>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</si>
  <si>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</si>
  <si>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</si>
  <si>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</si>
  <si>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</si>
  <si>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</si>
  <si>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</si>
  <si>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</si>
  <si>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</si>
  <si>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</si>
  <si>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</si>
  <si>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</si>
  <si>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</si>
  <si>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</si>
  <si>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</si>
  <si>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</si>
  <si>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</si>
  <si>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</si>
  <si>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</si>
  <si>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</si>
  <si>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</si>
  <si>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</si>
  <si>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</si>
  <si>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</si>
  <si>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</si>
  <si>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</si>
  <si>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</si>
  <si>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</si>
  <si>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</si>
  <si>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</si>
  <si>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</si>
  <si>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</si>
  <si>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</si>
  <si>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</si>
  <si>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</si>
  <si>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</si>
  <si>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</si>
  <si>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</si>
  <si>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</si>
  <si>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</si>
  <si>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</si>
  <si>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</si>
  <si>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</si>
  <si>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</si>
  <si>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</si>
  <si>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</si>
  <si>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</si>
  <si>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</si>
  <si>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</si>
  <si>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</si>
  <si>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</si>
  <si>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</si>
  <si>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</si>
  <si>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</si>
  <si>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</si>
  <si>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</si>
  <si>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</si>
  <si>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</si>
  <si>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</si>
  <si>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</si>
  <si>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</si>
  <si>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</si>
  <si>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</si>
  <si>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</si>
  <si>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</si>
  <si>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</si>
  <si>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</si>
  <si>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</si>
  <si>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</si>
  <si>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</si>
  <si>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</si>
  <si>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</si>
  <si>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</si>
  <si>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</si>
  <si>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</si>
  <si>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</si>
  <si>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</si>
  <si>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</si>
  <si>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</si>
  <si>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</si>
  <si>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</si>
  <si>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</si>
  <si>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</si>
  <si>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</si>
  <si>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</si>
  <si>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</si>
  <si>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</si>
  <si>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</si>
  <si>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</si>
  <si>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</si>
  <si>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</si>
  <si>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</si>
  <si>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</si>
  <si>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</si>
  <si>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</si>
  <si>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</si>
  <si>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</si>
  <si>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</si>
  <si>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</si>
  <si>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</si>
  <si>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</si>
  <si>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</si>
  <si>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</si>
  <si>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</si>
  <si>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</si>
  <si>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</si>
  <si>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</si>
  <si>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</si>
  <si>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</si>
  <si>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</si>
  <si>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</si>
  <si>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</si>
  <si>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</si>
  <si>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</si>
  <si>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</si>
  <si>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</si>
  <si>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</si>
  <si>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</si>
  <si>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</si>
  <si>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</si>
  <si>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</si>
  <si>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</si>
  <si>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</si>
  <si>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</si>
  <si>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</si>
  <si>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</si>
  <si>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</si>
  <si>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</si>
  <si>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</si>
  <si>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</si>
  <si>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</si>
  <si>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</si>
  <si>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</si>
  <si>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</si>
  <si>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</si>
  <si>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</si>
  <si>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</si>
  <si>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</si>
  <si>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</si>
  <si>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</si>
  <si>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</si>
  <si>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</si>
  <si>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</si>
  <si>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</si>
  <si>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</si>
  <si>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</si>
  <si>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</si>
  <si>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</si>
  <si>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</si>
  <si>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</si>
  <si>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</si>
  <si>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</si>
  <si>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</si>
  <si>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</si>
  <si>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</si>
  <si>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</si>
  <si>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</si>
  <si>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</si>
  <si>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</si>
  <si>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</si>
  <si>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</si>
  <si>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</si>
  <si>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</si>
  <si>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</si>
  <si>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</si>
  <si>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</si>
  <si>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</si>
  <si>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</si>
  <si>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</si>
  <si>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</si>
  <si>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</si>
  <si>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</si>
  <si>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</si>
  <si>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</si>
  <si>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</si>
  <si>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</si>
  <si>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</si>
  <si>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</si>
  <si>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</si>
  <si>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</si>
  <si>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</si>
  <si>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</si>
  <si>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</si>
  <si>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</si>
  <si>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</si>
  <si>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</si>
  <si>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</si>
  <si>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</si>
  <si>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</si>
  <si>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</si>
  <si>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</si>
  <si>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</si>
  <si>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</si>
  <si>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</si>
  <si>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</si>
  <si>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</si>
  <si>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</si>
  <si>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</si>
  <si>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</si>
  <si>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</si>
  <si>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</si>
  <si>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</si>
  <si>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</si>
  <si>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</si>
  <si>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</si>
  <si>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</si>
  <si>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</si>
  <si>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</si>
  <si>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</si>
  <si>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</si>
  <si>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</si>
  <si>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</si>
  <si>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</si>
  <si>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</si>
  <si>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</si>
  <si>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</si>
  <si>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</si>
  <si>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</si>
  <si>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</si>
  <si>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</si>
  <si>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</si>
  <si>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</si>
  <si>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</si>
  <si>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</si>
  <si>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</si>
  <si>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</si>
  <si>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</si>
  <si>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</si>
  <si>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</si>
  <si>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</si>
  <si>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</si>
  <si>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</si>
  <si>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</si>
  <si>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</si>
  <si>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</si>
  <si>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</si>
  <si>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</si>
  <si>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</si>
  <si>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</si>
  <si>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</si>
  <si>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</si>
  <si>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</si>
  <si>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</si>
  <si>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</si>
  <si>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</si>
  <si>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</si>
  <si>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</si>
  <si>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</si>
  <si>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</si>
  <si>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</si>
  <si>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</si>
  <si>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</si>
  <si>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</si>
  <si>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</si>
  <si>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</si>
  <si>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</si>
  <si>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</si>
  <si>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</si>
  <si>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</si>
  <si>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</si>
  <si>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</si>
  <si>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</si>
  <si>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</si>
  <si>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</si>
  <si>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</si>
  <si>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</si>
  <si>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</si>
  <si>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</si>
  <si>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</si>
  <si>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</si>
  <si>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</si>
  <si>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</si>
  <si>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</si>
  <si>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</si>
  <si>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</si>
  <si>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</si>
  <si>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</si>
  <si>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</si>
  <si>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</si>
  <si>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</si>
  <si>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</si>
  <si>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</si>
  <si>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</si>
  <si>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</si>
  <si>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</si>
  <si>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</si>
  <si>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</si>
  <si>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</si>
  <si>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</si>
  <si>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</si>
  <si>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</si>
  <si>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</si>
  <si>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</si>
  <si>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</si>
  <si>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</si>
  <si>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</si>
  <si>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</si>
  <si>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</si>
  <si>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</si>
  <si>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</si>
  <si>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</si>
  <si>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</si>
  <si>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</si>
  <si>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</si>
  <si>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</si>
  <si>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</si>
  <si>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</si>
  <si>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</si>
  <si>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</si>
  <si>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</si>
  <si>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</si>
  <si>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</si>
  <si>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</si>
  <si>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</si>
  <si>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</si>
  <si>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</si>
  <si>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</si>
  <si>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</si>
  <si>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</si>
  <si>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</si>
  <si>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</si>
  <si>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</si>
  <si>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</si>
  <si>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</si>
  <si>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</si>
  <si>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</si>
  <si>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</si>
  <si>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</si>
  <si>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</si>
  <si>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</si>
  <si>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</si>
  <si>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</si>
  <si>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</si>
  <si>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</si>
  <si>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</si>
  <si>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</si>
  <si>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</si>
  <si>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</si>
  <si>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</si>
  <si>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</si>
  <si>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</si>
  <si>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</si>
  <si>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</si>
  <si>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</si>
  <si>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</si>
  <si>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</si>
  <si>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</si>
  <si>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</si>
  <si>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</si>
  <si>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</si>
  <si>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</si>
  <si>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</si>
  <si>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</si>
  <si>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</si>
  <si>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</si>
  <si>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</si>
  <si>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</si>
  <si>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</si>
  <si>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</si>
  <si>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</si>
  <si>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</si>
  <si>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</si>
  <si>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</si>
  <si>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</si>
  <si>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</si>
  <si>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</si>
  <si>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</si>
  <si>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</si>
  <si>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</si>
  <si>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</si>
  <si>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</si>
  <si>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</si>
  <si>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</si>
  <si>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</si>
  <si>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</si>
  <si>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</si>
  <si>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</si>
  <si>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</si>
  <si>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</si>
  <si>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</si>
  <si>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</si>
  <si>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VIAUR A SEGUR</t>
  </si>
  <si>
    <t>LE VIAUR</t>
  </si>
  <si>
    <t>05125860</t>
  </si>
  <si>
    <t>18310006400033</t>
  </si>
  <si>
    <t>Agence de l'Eau Adour-Garonne</t>
  </si>
  <si>
    <t>34255833500077</t>
  </si>
  <si>
    <t>AQUASCOP BIOLOGIE site de Monptellier</t>
  </si>
  <si>
    <t>IBMR-21-M178</t>
  </si>
  <si>
    <t>JEREMIE SCAGNI, PAULINE LE PAGE</t>
  </si>
  <si>
    <t>IBMR standard</t>
  </si>
  <si>
    <t>DROITE</t>
  </si>
  <si>
    <t>ETIAGE NORMAL</t>
  </si>
  <si>
    <t>ENSOLEILLE</t>
  </si>
  <si>
    <t>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</si>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</sst>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687057</v>
      </c>
      <c r="G10" s="114"/>
      <c r="H10" s="115"/>
    </row>
    <row r="11" spans="1:8" ht="15">
      <c r="A11" s="10" t="s">
        <v>2277</v>
      </c>
      <c r="B11" s="47">
        <v>44480</v>
      </c>
      <c r="D11" s="10" t="s">
        <v>2280</v>
      </c>
      <c r="E11" s="52">
        <v>6355280</v>
      </c>
      <c r="G11" s="114"/>
      <c r="H11" s="115"/>
    </row>
    <row r="12" spans="1:8" ht="15">
      <c r="A12" s="10" t="s">
        <v>2283</v>
      </c>
      <c r="B12" s="52" t="s">
        <v>5294</v>
      </c>
      <c r="D12" s="10" t="s">
        <v>2281</v>
      </c>
      <c r="E12" s="52">
        <v>686963</v>
      </c>
      <c r="G12" s="116"/>
      <c r="H12" s="117"/>
    </row>
    <row r="13" spans="1:5" ht="17.25" customHeight="1" thickBot="1">
      <c r="A13" s="2"/>
      <c r="B13" s="55"/>
      <c r="D13" s="10" t="s">
        <v>2282</v>
      </c>
      <c r="E13" s="52">
        <v>6355241</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687057</v>
      </c>
    </row>
    <row r="18" spans="1:3" ht="15">
      <c r="A18" s="124"/>
      <c r="B18" s="49" t="s">
        <v>2267</v>
      </c>
      <c r="C18" s="61">
        <f>E11</f>
        <v>6355280</v>
      </c>
    </row>
    <row r="19" spans="1:2" ht="15">
      <c r="A19" s="3" t="s">
        <v>2063</v>
      </c>
      <c r="B19" s="29">
        <v>740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6.2</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40</v>
      </c>
      <c r="D35" s="28" t="s">
        <v>2284</v>
      </c>
      <c r="E35" s="32">
        <v>60</v>
      </c>
    </row>
    <row r="36" spans="1:5" s="7" customFormat="1" ht="15" customHeight="1">
      <c r="A36" s="5" t="s">
        <v>2113</v>
      </c>
      <c r="B36" s="30">
        <v>45</v>
      </c>
      <c r="C36" s="6"/>
      <c r="D36" s="8" t="s">
        <v>2112</v>
      </c>
      <c r="E36" s="30">
        <v>55</v>
      </c>
    </row>
    <row r="37" spans="1:5" s="7" customFormat="1" ht="15" customHeight="1">
      <c r="A37" s="5" t="s">
        <v>2111</v>
      </c>
      <c r="B37" s="30">
        <v>5.6</v>
      </c>
      <c r="C37" s="6"/>
      <c r="D37" s="8" t="s">
        <v>2110</v>
      </c>
      <c r="E37" s="30">
        <v>6.8</v>
      </c>
    </row>
    <row r="38" spans="1:5" s="7" customFormat="1" ht="15" customHeight="1">
      <c r="A38" s="5" t="s">
        <v>2115</v>
      </c>
      <c r="B38" s="30">
        <v>1</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v>2</v>
      </c>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2</v>
      </c>
      <c r="C73" s="6"/>
      <c r="D73" s="14" t="s">
        <v>2083</v>
      </c>
      <c r="E73" s="19">
        <v>2</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1</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4</v>
      </c>
      <c r="C83" s="6"/>
      <c r="D83" s="10" t="s">
        <v>2075</v>
      </c>
      <c r="E83" s="9">
        <v>5</v>
      </c>
    </row>
    <row r="84" spans="1:5" s="15" customFormat="1" ht="15">
      <c r="A84" s="3" t="s">
        <v>2074</v>
      </c>
      <c r="B84" s="9">
        <v>3</v>
      </c>
      <c r="C84" s="6"/>
      <c r="D84" s="10" t="s">
        <v>2074</v>
      </c>
      <c r="E84" s="9">
        <v>2</v>
      </c>
    </row>
    <row r="85" spans="1:5" s="15" customFormat="1" ht="15">
      <c r="A85" s="3" t="s">
        <v>2073</v>
      </c>
      <c r="B85" s="9">
        <v>2</v>
      </c>
      <c r="C85" s="6"/>
      <c r="D85" s="10" t="s">
        <v>2073</v>
      </c>
      <c r="E85" s="9">
        <v>2</v>
      </c>
    </row>
    <row r="86" spans="1:5" s="15" customFormat="1" ht="15">
      <c r="A86" s="3" t="s">
        <v>2072</v>
      </c>
      <c r="B86" s="9">
        <v>1</v>
      </c>
      <c r="C86" s="6"/>
      <c r="D86" s="10" t="s">
        <v>2072</v>
      </c>
      <c r="E86" s="9">
        <v>1</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89">
        <v>0.01</v>
      </c>
      <c r="F97" s="35" t="s">
        <v>2290</v>
      </c>
      <c r="G97" s="77"/>
      <c r="H97" s="78"/>
    </row>
    <row r="98" spans="1:8" ht="15">
      <c r="A98" s="33" t="s">
        <v>810</v>
      </c>
      <c r="B98" s="20" t="str">
        <f>IF(A98="NEWCOD",IF(ISBLANK(G98),"renseigner le champ 'Nouveau taxon'",G98),VLOOKUP(A98,'Ref Taxo'!A:B,2,FALSE))</f>
        <v>Gomphoneis</v>
      </c>
      <c r="C98" s="21">
        <f>IF(A98="NEWCOD",IF(ISBLANK(H98),"NoCod",H98),VLOOKUP(A98,'Ref Taxo'!A:D,4,FALSE))</f>
        <v>9382</v>
      </c>
      <c r="D98" s="34">
        <v>0.02</v>
      </c>
      <c r="E98" s="89"/>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0.01</v>
      </c>
      <c r="E99" s="89">
        <v>0.01</v>
      </c>
      <c r="F99" s="35" t="s">
        <v>2290</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0.01</v>
      </c>
      <c r="E100" s="89"/>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0.01</v>
      </c>
      <c r="E101" s="89">
        <v>0.02</v>
      </c>
      <c r="F101" s="35" t="s">
        <v>2290</v>
      </c>
      <c r="G101" s="79"/>
      <c r="H101" s="80"/>
    </row>
    <row r="102" spans="1:8" ht="15">
      <c r="A102" s="33" t="s">
        <v>1322</v>
      </c>
      <c r="B102" s="20" t="str">
        <f>IF(A102="NEWCOD",IF(ISBLANK(G102),"renseigner le champ 'Nouveau taxon'",G102),VLOOKUP(A102,'Ref Taxo'!A:B,2,FALSE))</f>
        <v xml:space="preserve">Paralemanea </v>
      </c>
      <c r="C102" s="21">
        <f>IF(A102="NEWCOD",IF(ISBLANK(H102),"NoCod",H102),VLOOKUP(A102,'Ref Taxo'!A:D,4,FALSE))</f>
        <v>31566</v>
      </c>
      <c r="D102" s="34">
        <v>0.01</v>
      </c>
      <c r="E102" s="89"/>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0.01</v>
      </c>
      <c r="E103" s="89"/>
      <c r="F103" s="35" t="s">
        <v>2290</v>
      </c>
      <c r="G103" s="79"/>
      <c r="H103" s="80"/>
    </row>
    <row r="104" spans="1:8" ht="15">
      <c r="A104" s="33" t="s">
        <v>2004</v>
      </c>
      <c r="B104" s="20" t="str">
        <f>IF(A104="NEWCOD",IF(ISBLANK(G104),"renseigner le champ 'Nouveau taxon'",G104),VLOOKUP(A104,'Ref Taxo'!A:B,2,FALSE))</f>
        <v>Vaucheria</v>
      </c>
      <c r="C104" s="21">
        <f>IF(A104="NEWCOD",IF(ISBLANK(H104),"NoCod",H104),VLOOKUP(A104,'Ref Taxo'!A:D,4,FALSE))</f>
        <v>1169</v>
      </c>
      <c r="D104" s="34">
        <v>0.01</v>
      </c>
      <c r="E104" s="89"/>
      <c r="F104" s="35" t="s">
        <v>2290</v>
      </c>
      <c r="G104" s="79"/>
      <c r="H104" s="80"/>
    </row>
    <row r="105" spans="1:8" ht="15">
      <c r="A105" s="33" t="s">
        <v>418</v>
      </c>
      <c r="B105" s="20" t="str">
        <f>IF(A105="NEWCOD",IF(ISBLANK(G105),"renseigner le champ 'Nouveau taxon'",G105),VLOOKUP(A105,'Ref Taxo'!A:B,2,FALSE))</f>
        <v>Chiloscyphus polyanthos</v>
      </c>
      <c r="C105" s="21">
        <f>IF(A105="NEWCOD",IF(ISBLANK(H105),"NoCod",H105),VLOOKUP(A105,'Ref Taxo'!A:D,4,FALSE))</f>
        <v>1186</v>
      </c>
      <c r="D105" s="34">
        <v>0.01</v>
      </c>
      <c r="E105" s="89">
        <v>0.01</v>
      </c>
      <c r="F105" s="35" t="s">
        <v>2290</v>
      </c>
      <c r="G105" s="79"/>
      <c r="H105" s="80"/>
    </row>
    <row r="106" spans="1:8" ht="15">
      <c r="A106" s="33" t="s">
        <v>733</v>
      </c>
      <c r="B106" s="20" t="str">
        <f>IF(A106="NEWCOD",IF(ISBLANK(G106),"renseigner le champ 'Nouveau taxon'",G106),VLOOKUP(A106,'Ref Taxo'!A:B,2,FALSE))</f>
        <v>Fissidens crassipes</v>
      </c>
      <c r="C106" s="21">
        <f>IF(A106="NEWCOD",IF(ISBLANK(H106),"NoCod",H106),VLOOKUP(A106,'Ref Taxo'!A:D,4,FALSE))</f>
        <v>1294</v>
      </c>
      <c r="D106" s="34">
        <v>0.02</v>
      </c>
      <c r="E106" s="89"/>
      <c r="F106" s="35" t="s">
        <v>2290</v>
      </c>
      <c r="G106" s="79"/>
      <c r="H106" s="80"/>
    </row>
    <row r="107" spans="1:8" ht="15">
      <c r="A107" s="33" t="s">
        <v>768</v>
      </c>
      <c r="B107" s="20" t="str">
        <f>IF(A107="NEWCOD",IF(ISBLANK(G107),"renseigner le champ 'Nouveau taxon'",G107),VLOOKUP(A107,'Ref Taxo'!A:B,2,FALSE))</f>
        <v>Fontinalis antipyretica</v>
      </c>
      <c r="C107" s="21">
        <f>IF(A107="NEWCOD",IF(ISBLANK(H107),"NoCod",H107),VLOOKUP(A107,'Ref Taxo'!A:D,4,FALSE))</f>
        <v>1310</v>
      </c>
      <c r="D107" s="34">
        <v>0.6</v>
      </c>
      <c r="E107" s="89">
        <v>0.4</v>
      </c>
      <c r="F107" s="35" t="s">
        <v>2290</v>
      </c>
      <c r="G107" s="79"/>
      <c r="H107" s="80"/>
    </row>
    <row r="108" spans="1:8" ht="15">
      <c r="A108" s="33" t="s">
        <v>870</v>
      </c>
      <c r="B108" s="20" t="str">
        <f>IF(A108="NEWCOD",IF(ISBLANK(G108),"renseigner le champ 'Nouveau taxon'",G108),VLOOKUP(A108,'Ref Taxo'!A:B,2,FALSE))</f>
        <v>Hygroamblystegium fluviatile</v>
      </c>
      <c r="C108" s="21">
        <f>IF(A108="NEWCOD",IF(ISBLANK(H108),"NoCod",H108),VLOOKUP(A108,'Ref Taxo'!A:D,4,FALSE))</f>
        <v>1237</v>
      </c>
      <c r="D108" s="34">
        <v>0.05</v>
      </c>
      <c r="E108" s="89">
        <v>0.02</v>
      </c>
      <c r="F108" s="35" t="s">
        <v>2290</v>
      </c>
      <c r="G108" s="79"/>
      <c r="H108" s="80"/>
    </row>
    <row r="109" spans="1:8" ht="15">
      <c r="A109" s="33" t="s">
        <v>1035</v>
      </c>
      <c r="B109" s="20" t="str">
        <f>IF(A109="NEWCOD",IF(ISBLANK(G109),"renseigner le champ 'Nouveau taxon'",G109),VLOOKUP(A109,'Ref Taxo'!A:B,2,FALSE))</f>
        <v>Leptodictyum riparium</v>
      </c>
      <c r="C109" s="21">
        <f>IF(A109="NEWCOD",IF(ISBLANK(H109),"NoCod",H109),VLOOKUP(A109,'Ref Taxo'!A:D,4,FALSE))</f>
        <v>1244</v>
      </c>
      <c r="D109" s="34">
        <v>0.01</v>
      </c>
      <c r="E109" s="89"/>
      <c r="F109" s="35" t="s">
        <v>2290</v>
      </c>
      <c r="G109" s="79"/>
      <c r="H109" s="80"/>
    </row>
    <row r="110" spans="1:8" ht="15">
      <c r="A110" s="33" t="s">
        <v>703</v>
      </c>
      <c r="B110" s="20" t="str">
        <f>IF(A110="NEWCOD",IF(ISBLANK(G110),"renseigner le champ 'Nouveau taxon'",G110),VLOOKUP(A110,'Ref Taxo'!A:B,2,FALSE))</f>
        <v>Oxyrrhynchium speciosum</v>
      </c>
      <c r="C110" s="21">
        <f>IF(A110="NEWCOD",IF(ISBLANK(H110),"NoCod",H110),VLOOKUP(A110,'Ref Taxo'!A:D,4,FALSE))</f>
        <v>30099</v>
      </c>
      <c r="D110" s="34">
        <v>0.3</v>
      </c>
      <c r="E110" s="89">
        <v>0.2</v>
      </c>
      <c r="F110" s="35" t="s">
        <v>2290</v>
      </c>
      <c r="G110" s="79"/>
      <c r="H110" s="80"/>
    </row>
    <row r="111" spans="1:8" ht="15">
      <c r="A111" s="33" t="s">
        <v>1366</v>
      </c>
      <c r="B111" s="20" t="str">
        <f>IF(A111="NEWCOD",IF(ISBLANK(G111),"renseigner le champ 'Nouveau taxon'",G111),VLOOKUP(A111,'Ref Taxo'!A:B,2,FALSE))</f>
        <v>Phalaris arundinacea</v>
      </c>
      <c r="C111" s="21">
        <f>IF(A111="NEWCOD",IF(ISBLANK(H111),"NoCod",H111),VLOOKUP(A111,'Ref Taxo'!A:D,4,FALSE))</f>
        <v>1577</v>
      </c>
      <c r="D111" s="34">
        <v>0.01</v>
      </c>
      <c r="E111" s="89">
        <v>0.02</v>
      </c>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2022-05-11T14:55:30Z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