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<sst xmlns="http://schemas.openxmlformats.org/spreadsheetml/2006/main" count="6490" uniqueCount="5305">
  <si>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</si>
  <si>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</si>
  <si>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</si>
  <si>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</si>
  <si>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</si>
  <si>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</si>
  <si>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</si>
  <si>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</si>
  <si>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</si>
  <si>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</si>
  <si>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</si>
  <si>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</si>
  <si>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</si>
  <si>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</si>
  <si>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</si>
  <si>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</si>
  <si>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</si>
  <si>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</si>
  <si>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</si>
  <si>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</si>
  <si>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</si>
  <si>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</si>
  <si>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</si>
  <si>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</si>
  <si>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</si>
  <si>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</si>
  <si>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</si>
  <si>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</si>
  <si>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</si>
  <si>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</si>
  <si>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</si>
  <si>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</si>
  <si>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</si>
  <si>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</si>
  <si>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</si>
  <si>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</si>
  <si>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</si>
  <si>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</si>
  <si>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</si>
  <si>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</si>
  <si>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</si>
  <si>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</si>
  <si>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</si>
  <si>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</si>
  <si>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</si>
  <si>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</si>
  <si>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</si>
  <si>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</si>
  <si>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</si>
  <si>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</si>
  <si>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</si>
  <si>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</si>
  <si>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</si>
  <si>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</si>
  <si>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</si>
  <si>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</si>
  <si>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</si>
  <si>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</si>
  <si>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</si>
  <si>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</si>
  <si>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</si>
  <si>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</si>
  <si>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</si>
  <si>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</si>
  <si>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</si>
  <si>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</si>
  <si>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</si>
  <si>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</si>
  <si>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</si>
  <si>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</si>
  <si>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</si>
  <si>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</si>
  <si>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</si>
  <si>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</si>
  <si>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</si>
  <si>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</si>
  <si>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</si>
  <si>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</si>
  <si>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</si>
  <si>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</si>
  <si>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</si>
  <si>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</si>
  <si>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</si>
  <si>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</si>
  <si>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</si>
  <si>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</si>
  <si>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</si>
  <si>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</si>
  <si>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</si>
  <si>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</si>
  <si>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</si>
  <si>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</si>
  <si>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</si>
  <si>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</si>
  <si>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</si>
  <si>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</si>
  <si>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</si>
  <si>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</si>
  <si>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</si>
  <si>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</si>
  <si>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</si>
  <si>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</si>
  <si>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</si>
  <si>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</si>
  <si>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</si>
  <si>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</si>
  <si>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</si>
  <si>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</si>
  <si>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</si>
  <si>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</si>
  <si>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</si>
  <si>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</si>
  <si>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</si>
  <si>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</si>
  <si>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</si>
  <si>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</si>
  <si>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</si>
  <si>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</si>
  <si>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</si>
  <si>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</si>
  <si>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</si>
  <si>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</si>
  <si>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</si>
  <si>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</si>
  <si>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</si>
  <si>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</si>
  <si>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</si>
  <si>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</si>
  <si>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</si>
  <si>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</si>
  <si>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</si>
  <si>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</si>
  <si>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</si>
  <si>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</si>
  <si>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</si>
  <si>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</si>
  <si>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</si>
  <si>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</si>
  <si>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</si>
  <si>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</si>
  <si>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</si>
  <si>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</si>
  <si>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</si>
  <si>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</si>
  <si>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</si>
  <si>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</si>
  <si>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</si>
  <si>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</si>
  <si>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</si>
  <si>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</si>
  <si>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</si>
  <si>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</si>
  <si>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</si>
  <si>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</si>
  <si>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</si>
  <si>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</si>
  <si>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</si>
  <si>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</si>
  <si>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</si>
  <si>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</si>
  <si>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</si>
  <si>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</si>
  <si>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</si>
  <si>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</si>
  <si>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</si>
  <si>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</si>
  <si>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</si>
  <si>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</si>
  <si>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</si>
  <si>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</si>
  <si>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</si>
  <si>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</si>
  <si>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</si>
  <si>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</si>
  <si>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</si>
  <si>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</si>
  <si>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</si>
  <si>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</si>
  <si>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</si>
  <si>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</si>
  <si>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</si>
  <si>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</si>
  <si>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</si>
  <si>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</si>
  <si>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</si>
  <si>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</si>
  <si>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</si>
  <si>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</si>
  <si>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</si>
  <si>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</si>
  <si>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</si>
  <si>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</si>
  <si>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</si>
  <si>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</si>
  <si>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</si>
  <si>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</si>
  <si>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</si>
  <si>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</si>
  <si>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</si>
  <si>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</si>
  <si>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</si>
  <si>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</si>
  <si>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</si>
  <si>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</si>
  <si>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</si>
  <si>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</si>
  <si>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</si>
  <si>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</si>
  <si>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</si>
  <si>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</si>
  <si>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</si>
  <si>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</si>
  <si>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</si>
  <si>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</si>
  <si>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</si>
  <si>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</si>
  <si>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</si>
  <si>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</si>
  <si>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</si>
  <si>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</si>
  <si>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</si>
  <si>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</si>
  <si>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</si>
  <si>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</si>
  <si>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</si>
  <si>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</si>
  <si>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</si>
  <si>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</si>
  <si>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</si>
  <si>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</si>
  <si>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</si>
  <si>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</si>
  <si>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</si>
  <si>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</si>
  <si>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</si>
  <si>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</si>
  <si>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</si>
  <si>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</si>
  <si>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</si>
  <si>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</si>
  <si>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</si>
  <si>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</si>
  <si>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</si>
  <si>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</si>
  <si>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</si>
  <si>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</si>
  <si>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</si>
  <si>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</si>
  <si>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</si>
  <si>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</si>
  <si>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</si>
  <si>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</si>
  <si>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</si>
  <si>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</si>
  <si>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</si>
  <si>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</si>
  <si>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</si>
  <si>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</si>
  <si>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</si>
  <si>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</si>
  <si>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</si>
  <si>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</si>
  <si>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</si>
  <si>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</si>
  <si>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</si>
  <si>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</si>
  <si>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</si>
  <si>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</si>
  <si>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</si>
  <si>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</si>
  <si>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</si>
  <si>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</si>
  <si>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</si>
  <si>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</si>
  <si>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</si>
  <si>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</si>
  <si>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</si>
  <si>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</si>
  <si>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</si>
  <si>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</si>
  <si>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</si>
  <si>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</si>
  <si>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</si>
  <si>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</si>
  <si>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</si>
  <si>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</si>
  <si>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</si>
  <si>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</si>
  <si>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</si>
  <si>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</si>
  <si>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</si>
  <si>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</si>
  <si>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</si>
  <si>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</si>
  <si>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</si>
  <si>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</si>
  <si>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</si>
  <si>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</si>
  <si>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</si>
  <si>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</si>
  <si>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</si>
  <si>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</si>
  <si>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</si>
  <si>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</si>
  <si>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</si>
  <si>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</si>
  <si>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</si>
  <si>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</si>
  <si>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</si>
  <si>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</si>
  <si>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</si>
  <si>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</si>
  <si>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</si>
  <si>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</si>
  <si>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</si>
  <si>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</si>
  <si>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</si>
  <si>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</si>
  <si>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</si>
  <si>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</si>
  <si>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</si>
  <si>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</si>
  <si>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</si>
  <si>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</si>
  <si>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</si>
  <si>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</si>
  <si>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</si>
  <si>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</si>
  <si>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</si>
  <si>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</si>
  <si>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</si>
  <si>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</si>
  <si>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</si>
  <si>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</si>
  <si>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</si>
  <si>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</si>
  <si>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</si>
  <si>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</si>
  <si>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</si>
  <si>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</si>
  <si>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</si>
  <si>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</si>
  <si>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</si>
  <si>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</si>
  <si>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</si>
  <si>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</si>
  <si>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</si>
  <si>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</si>
  <si>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</si>
  <si>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</si>
  <si>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</si>
  <si>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</si>
  <si>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</si>
  <si>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</si>
  <si>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</si>
  <si>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</si>
  <si>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</si>
  <si>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</si>
  <si>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</si>
  <si>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</si>
  <si>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</si>
  <si>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</si>
  <si>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</si>
  <si>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</si>
  <si>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</si>
  <si>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</si>
  <si>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</si>
  <si>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</si>
  <si>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</si>
  <si>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</si>
  <si>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</si>
  <si>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</si>
  <si>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</si>
  <si>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</si>
  <si>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</si>
  <si>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</si>
  <si>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</si>
  <si>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</si>
  <si>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</si>
  <si>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</si>
  <si>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</si>
  <si>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</si>
  <si>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</si>
  <si>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</si>
  <si>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</si>
  <si>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</si>
  <si>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</si>
  <si>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</si>
  <si>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</si>
  <si>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</si>
  <si>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</si>
  <si>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</si>
  <si>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</si>
  <si>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</si>
  <si>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</si>
  <si>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</si>
  <si>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</si>
  <si>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</si>
  <si>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</si>
  <si>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</si>
  <si>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</si>
  <si>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</si>
  <si>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</si>
  <si>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</si>
  <si>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</si>
  <si>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</si>
  <si>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</si>
  <si>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</si>
  <si>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</si>
  <si>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</si>
  <si>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</si>
  <si>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</si>
  <si>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</si>
  <si>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</si>
  <si>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</si>
  <si>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</si>
  <si>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</si>
  <si>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</si>
  <si>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</si>
  <si>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</si>
  <si>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</si>
  <si>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</si>
  <si>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</si>
  <si>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</si>
  <si>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</si>
  <si>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</si>
  <si>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</si>
  <si>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</si>
  <si>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</si>
  <si>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</si>
  <si>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</si>
  <si>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</si>
  <si>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</si>
  <si>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</si>
  <si>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</si>
  <si>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</si>
  <si>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</si>
  <si>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</si>
  <si>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</si>
  <si>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</si>
  <si>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</si>
  <si>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</si>
  <si>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</si>
  <si>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</si>
  <si>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</si>
  <si>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</si>
  <si>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</si>
  <si>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</si>
  <si>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</si>
  <si>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</si>
  <si>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</si>
  <si>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</si>
  <si>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</si>
  <si>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</si>
  <si>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</si>
  <si>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</si>
  <si>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</si>
  <si>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</si>
  <si>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</si>
  <si>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</si>
  <si>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</si>
  <si>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</si>
  <si>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</si>
  <si>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</si>
  <si>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</si>
  <si>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</si>
  <si>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</si>
  <si>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</si>
  <si>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</si>
  <si>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</si>
  <si>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</si>
  <si>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</si>
  <si>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</si>
  <si>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</si>
  <si>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</si>
  <si>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</si>
  <si>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</si>
  <si>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</si>
  <si>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</si>
  <si>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</si>
  <si>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</si>
  <si>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</si>
  <si>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</si>
  <si>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</si>
  <si>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</si>
  <si>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</si>
  <si>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</si>
  <si>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</si>
  <si>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</si>
  <si>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</si>
  <si>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</si>
  <si>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</si>
  <si>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</si>
  <si>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</si>
  <si>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</si>
  <si>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</si>
  <si>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</si>
  <si>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</si>
  <si>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</si>
  <si>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</si>
  <si>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</si>
  <si>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</si>
  <si>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</si>
  <si>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</si>
  <si>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</si>
  <si>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</si>
  <si>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</si>
  <si>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</si>
  <si>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</si>
  <si>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</si>
  <si>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</si>
  <si>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</si>
  <si>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</si>
  <si>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</si>
  <si>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</si>
  <si>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</si>
  <si>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</si>
  <si>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</si>
  <si>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</si>
  <si>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</si>
  <si>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</si>
  <si>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</si>
  <si>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</si>
  <si>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</si>
  <si>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</si>
  <si>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</si>
  <si>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</si>
  <si>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</si>
  <si>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</si>
  <si>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</si>
  <si>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</si>
  <si>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</si>
  <si>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</si>
  <si>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</si>
  <si>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</si>
  <si>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</si>
  <si>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</si>
  <si>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</si>
  <si>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</si>
  <si>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</si>
  <si>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</si>
  <si>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</si>
  <si>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</si>
  <si>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</si>
  <si>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</si>
  <si>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</si>
  <si>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</si>
  <si>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</si>
  <si>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</si>
  <si>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</si>
  <si>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</si>
  <si>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</si>
  <si>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</si>
  <si>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</si>
  <si>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</si>
  <si>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</si>
  <si>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</si>
  <si>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</si>
  <si>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</si>
  <si>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</si>
  <si>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</si>
  <si>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</si>
  <si>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</si>
  <si>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</si>
  <si>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</si>
  <si>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</si>
  <si>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</si>
  <si>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</si>
  <si>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</si>
  <si>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</si>
  <si>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</si>
  <si>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</si>
  <si>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</si>
  <si>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</si>
  <si>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</si>
  <si>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</si>
  <si>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</si>
  <si>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</si>
  <si>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</si>
  <si>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</si>
  <si>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</si>
  <si>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</si>
  <si>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</si>
  <si>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</si>
  <si>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</si>
  <si>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</si>
  <si>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</si>
  <si>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</si>
  <si>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</si>
  <si>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</si>
  <si>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</si>
  <si>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</si>
  <si>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</si>
  <si>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</si>
  <si>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</si>
  <si>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</si>
  <si>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</si>
  <si>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</si>
  <si>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</si>
  <si>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</si>
  <si>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</si>
  <si>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</si>
  <si>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</si>
  <si>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</si>
  <si>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</si>
  <si>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</si>
  <si>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</si>
  <si>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</si>
  <si>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</si>
  <si>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</si>
  <si>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</si>
  <si>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</si>
  <si>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</si>
  <si>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</si>
  <si>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</si>
  <si>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</si>
  <si>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</si>
  <si>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</si>
  <si>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</si>
  <si>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</si>
  <si>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</si>
  <si>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</si>
  <si>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</si>
  <si>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</si>
  <si>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</si>
  <si>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</si>
  <si>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</si>
  <si>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</si>
  <si>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</si>
  <si>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</si>
  <si>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</si>
  <si>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</si>
  <si>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</si>
  <si>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</si>
  <si>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</si>
  <si>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</si>
  <si>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</si>
  <si>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</si>
  <si>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</si>
  <si>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</si>
  <si>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</si>
  <si>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</si>
  <si>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</si>
  <si>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</si>
  <si>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</si>
  <si>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</si>
  <si>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</si>
  <si>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</si>
  <si>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</si>
  <si>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</si>
  <si>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</si>
  <si>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</si>
  <si>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</si>
  <si>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</si>
  <si>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</si>
  <si>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</si>
  <si>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</si>
  <si>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</si>
  <si>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</si>
  <si>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</si>
  <si>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</si>
  <si>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</si>
  <si>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</si>
  <si>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</si>
  <si>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</si>
  <si>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</si>
  <si>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</si>
  <si>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</si>
  <si>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</si>
  <si>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</si>
  <si>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</si>
  <si>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</si>
  <si>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</si>
  <si>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</si>
  <si>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</si>
  <si>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</si>
  <si>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</si>
  <si>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</si>
  <si>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</si>
  <si>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</si>
  <si>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</si>
  <si>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</si>
  <si>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</si>
  <si>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</si>
  <si>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</si>
  <si>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</si>
  <si>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</si>
  <si>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</si>
  <si>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</si>
  <si>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</si>
  <si>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</si>
  <si>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</si>
  <si>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</si>
  <si>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</si>
  <si>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</si>
  <si>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</si>
  <si>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</si>
  <si>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</si>
  <si>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</si>
  <si>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</si>
  <si>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</si>
  <si>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</si>
  <si>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</si>
  <si>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</si>
  <si>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</si>
  <si>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</si>
  <si>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</si>
  <si>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</si>
  <si>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</si>
  <si>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</si>
  <si>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</si>
  <si>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</si>
  <si>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</si>
  <si>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</si>
  <si>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</si>
  <si>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</si>
  <si>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</si>
  <si>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</si>
  <si>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</si>
  <si>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</si>
  <si>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</si>
  <si>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</si>
  <si>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</si>
  <si>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</si>
  <si>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</si>
  <si>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</si>
  <si>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</si>
  <si>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</si>
  <si>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</si>
  <si>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</si>
  <si>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</si>
  <si>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</si>
  <si>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</si>
  <si>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</si>
  <si>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</si>
  <si>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</si>
  <si>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</si>
  <si>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</si>
  <si>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</si>
  <si>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</si>
  <si>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</si>
  <si>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</si>
  <si>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</si>
  <si>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</si>
  <si>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</si>
  <si>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</si>
  <si>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</si>
  <si>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</si>
  <si>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</si>
  <si>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</si>
  <si>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</si>
  <si>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</si>
  <si>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</si>
  <si>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</si>
  <si>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</si>
  <si>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</si>
  <si>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</si>
  <si>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</si>
  <si>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</si>
  <si>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</si>
  <si>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</si>
  <si>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</si>
  <si>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</si>
  <si>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</si>
  <si>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</si>
  <si>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</si>
  <si>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</si>
  <si>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</si>
  <si>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</si>
  <si>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</si>
  <si>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</si>
  <si>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</si>
  <si>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</si>
  <si>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</si>
  <si>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</si>
  <si>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</si>
  <si>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</si>
  <si>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</si>
  <si>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</si>
  <si>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</si>
  <si>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</si>
  <si>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</si>
  <si>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</si>
  <si>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</si>
  <si>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</si>
  <si>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</si>
  <si>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</si>
  <si>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</si>
  <si>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</si>
  <si>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</si>
  <si>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</si>
  <si>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</si>
  <si>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</si>
  <si>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</si>
  <si>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</si>
  <si>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</si>
  <si>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</si>
  <si>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</si>
  <si>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</si>
  <si>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</si>
  <si>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</si>
  <si>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</si>
  <si>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</si>
  <si>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</si>
  <si>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</si>
  <si>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</si>
  <si>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</si>
  <si>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</si>
  <si>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</si>
  <si>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</si>
  <si>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</si>
  <si>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</si>
  <si>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</si>
  <si>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</si>
  <si>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</si>
  <si>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</si>
  <si>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</si>
  <si>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</si>
  <si>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</si>
  <si>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</si>
  <si>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</si>
  <si>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</si>
  <si>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</si>
  <si>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</si>
  <si>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</si>
  <si>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</si>
  <si>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</si>
  <si>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</si>
  <si>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</si>
  <si>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</si>
  <si>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</si>
  <si>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</si>
  <si>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</si>
  <si>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</si>
  <si>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</si>
  <si>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</si>
  <si>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</si>
  <si>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</si>
  <si>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</si>
  <si>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</si>
  <si>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</si>
  <si>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</si>
  <si>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</si>
  <si>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</si>
  <si>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</si>
  <si>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</si>
  <si>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</si>
  <si>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</si>
  <si>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</si>
  <si>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</si>
  <si>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</si>
  <si>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</si>
  <si>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</si>
  <si>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</si>
  <si>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</si>
  <si>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</si>
  <si>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</si>
  <si>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</si>
  <si>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</si>
  <si>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</si>
  <si>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</si>
  <si>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</si>
  <si>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</si>
  <si>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</si>
  <si>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</si>
  <si>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</si>
  <si>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</si>
  <si>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</si>
  <si>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</si>
  <si>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</si>
  <si>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</si>
  <si>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</si>
  <si>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</si>
  <si>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</si>
  <si>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</si>
  <si>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</si>
  <si>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</si>
  <si>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</si>
  <si>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</si>
  <si>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</si>
  <si>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</si>
  <si>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</si>
  <si>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</si>
  <si>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</si>
  <si>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</si>
  <si>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</si>
  <si>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</si>
  <si>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</si>
  <si>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</si>
  <si>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</si>
  <si>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</si>
  <si>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</si>
  <si>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</si>
  <si>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</si>
  <si>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</si>
  <si>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</si>
  <si>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</si>
  <si>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</si>
  <si>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</si>
  <si>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</si>
  <si>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</si>
  <si>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</si>
  <si>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</si>
  <si>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</si>
  <si>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</si>
  <si>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</si>
  <si>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</si>
  <si>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</si>
  <si>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</si>
  <si>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</si>
  <si>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</si>
  <si>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</si>
  <si>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</si>
  <si>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</si>
  <si>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</si>
  <si>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</si>
  <si>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</si>
  <si>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</si>
  <si>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</si>
  <si>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</si>
  <si>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</si>
  <si>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</si>
  <si>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</si>
  <si>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</si>
  <si>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</si>
  <si>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</si>
  <si>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</si>
  <si>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</si>
  <si>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</si>
  <si>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</si>
  <si>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</si>
  <si>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</si>
  <si>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</si>
  <si>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</si>
  <si>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</si>
  <si>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</si>
  <si>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</si>
  <si>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</si>
  <si>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</si>
  <si>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</si>
  <si>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</si>
  <si>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</si>
  <si>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</si>
  <si>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</si>
  <si>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</si>
  <si>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</si>
  <si>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</si>
  <si>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</si>
  <si>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</si>
  <si>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</si>
  <si>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</si>
  <si>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</si>
  <si>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</si>
  <si>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</si>
  <si>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</si>
  <si>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</si>
  <si>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</si>
  <si>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</si>
  <si>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</si>
  <si>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</si>
  <si>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</si>
  <si>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</si>
  <si>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</si>
  <si>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</si>
  <si>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</si>
  <si>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</si>
  <si>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</si>
  <si>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</si>
  <si>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</si>
  <si>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</si>
  <si>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</si>
  <si>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</si>
  <si>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</si>
  <si>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</si>
  <si>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</si>
  <si>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</si>
  <si>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</si>
  <si>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</si>
  <si>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</si>
  <si>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</si>
  <si>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</si>
  <si>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</si>
  <si>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</si>
  <si>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</si>
  <si>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</si>
  <si>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</si>
  <si>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</si>
  <si>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</si>
  <si>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</si>
  <si>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</si>
  <si>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</si>
  <si>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</si>
  <si>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</si>
  <si>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</si>
  <si>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</si>
  <si>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</si>
  <si>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</si>
  <si>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</si>
  <si>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</si>
  <si>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</si>
  <si>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</si>
  <si>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</si>
  <si>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</si>
  <si>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</si>
  <si>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</si>
  <si>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</si>
  <si>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</si>
  <si>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</si>
  <si>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</si>
  <si>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</si>
  <si>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</si>
  <si>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</si>
  <si>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</si>
  <si>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</si>
  <si>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</si>
  <si>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</si>
  <si>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</si>
  <si>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</si>
  <si>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</si>
  <si>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</si>
  <si>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</si>
  <si>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</si>
  <si>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</si>
  <si>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</si>
  <si>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</si>
  <si>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</si>
  <si>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</si>
  <si>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</si>
  <si>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</si>
  <si>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</si>
  <si>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</si>
  <si>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</si>
  <si>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</si>
  <si>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</si>
  <si>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</si>
  <si>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</si>
  <si>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</si>
  <si>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</si>
  <si>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</si>
  <si>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</si>
  <si>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</si>
  <si>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</si>
  <si>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</si>
  <si>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</si>
  <si>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</si>
  <si>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</si>
  <si>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</si>
  <si>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</si>
  <si>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</si>
  <si>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</si>
  <si>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</si>
  <si>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</si>
  <si>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</si>
  <si>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</si>
  <si>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</si>
  <si>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</si>
  <si>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</si>
  <si>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</si>
  <si>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</si>
  <si>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</si>
  <si>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</si>
  <si>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</si>
  <si>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</si>
  <si>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</si>
  <si>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</si>
  <si>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</si>
  <si>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</si>
  <si>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</si>
  <si>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</si>
  <si>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</si>
  <si>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</si>
  <si>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</si>
  <si>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</si>
  <si>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</si>
  <si>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</si>
  <si>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</si>
  <si>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</si>
  <si>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</si>
  <si>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</si>
  <si>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</si>
  <si>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</si>
  <si>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</si>
  <si>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</si>
  <si>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</si>
  <si>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</si>
  <si>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</si>
  <si>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</si>
  <si>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</si>
  <si>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</si>
  <si>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</si>
  <si>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</si>
  <si>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</si>
  <si>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</si>
  <si>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</si>
  <si>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</si>
  <si>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</si>
  <si>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</si>
  <si>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</si>
  <si>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</si>
  <si>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</si>
  <si>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</si>
  <si>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</si>
  <si>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</si>
  <si>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</si>
  <si>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</si>
  <si>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</si>
  <si>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</si>
  <si>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</si>
  <si>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</si>
  <si>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</si>
  <si>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</si>
  <si>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</si>
  <si>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</si>
  <si>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</si>
  <si>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</si>
  <si>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</si>
  <si>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</si>
  <si>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</si>
  <si>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</si>
  <si>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</si>
  <si>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</si>
  <si>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</si>
  <si>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</si>
  <si>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</si>
  <si>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</si>
  <si>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</si>
  <si>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</si>
  <si>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</si>
  <si>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</si>
  <si>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</si>
  <si>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</si>
  <si>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</si>
  <si>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</si>
  <si>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</si>
  <si>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</si>
  <si>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</si>
  <si>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</si>
  <si>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</si>
  <si>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</si>
  <si>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</si>
  <si>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</si>
  <si>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</si>
  <si>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</si>
  <si>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</si>
  <si>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</si>
  <si>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</si>
  <si>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</si>
  <si>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</si>
  <si>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</si>
  <si>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</si>
  <si>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</si>
  <si>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</si>
  <si>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</si>
  <si>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</si>
  <si>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</si>
  <si>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</si>
  <si>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</si>
  <si>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</si>
  <si>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</si>
  <si>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</si>
  <si>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</si>
  <si>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</si>
  <si>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</si>
  <si>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</si>
  <si>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</si>
  <si>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</si>
  <si>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</si>
  <si>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</si>
  <si>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</si>
  <si>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</si>
  <si>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</si>
  <si>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</si>
  <si>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</si>
  <si>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</si>
  <si>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</si>
  <si>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</si>
  <si>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</si>
  <si>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</si>
  <si>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</si>
  <si>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</si>
  <si>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</si>
  <si>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</si>
  <si>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</si>
  <si>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</si>
  <si>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</si>
  <si>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</si>
  <si>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</si>
  <si>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</si>
  <si>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</si>
  <si>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</si>
  <si>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</si>
  <si>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</si>
  <si>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</si>
  <si>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</si>
  <si>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</si>
  <si>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</si>
  <si>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</si>
  <si>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</si>
  <si>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</si>
  <si>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</si>
  <si>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</si>
  <si>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</si>
  <si>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</si>
  <si>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</si>
  <si>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</si>
  <si>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</si>
  <si>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</si>
  <si>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</si>
  <si>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</si>
  <si>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</si>
  <si>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</si>
  <si>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</si>
  <si>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</si>
  <si>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</si>
  <si>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</si>
  <si>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</si>
  <si>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</si>
  <si>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</si>
  <si>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</si>
  <si>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</si>
  <si>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</si>
  <si>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</si>
  <si>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</si>
  <si>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</si>
  <si>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</si>
  <si>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</si>
  <si>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</si>
  <si>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</si>
  <si>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</si>
  <si>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</si>
  <si>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</si>
  <si>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</si>
  <si>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</si>
  <si>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</si>
  <si>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</si>
  <si>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</si>
  <si>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</si>
  <si>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</si>
  <si>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</si>
  <si>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</si>
  <si>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</si>
  <si>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</si>
  <si>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</si>
  <si>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</si>
  <si>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</si>
  <si>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</si>
  <si>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</si>
  <si>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</si>
  <si>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</si>
  <si>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</si>
  <si>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</si>
  <si>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</si>
  <si>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</si>
  <si>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</si>
  <si>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</si>
  <si>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</si>
  <si>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</si>
  <si>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</si>
  <si>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</si>
  <si>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</si>
  <si>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</si>
  <si>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</si>
  <si>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</si>
  <si>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</si>
  <si>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</si>
  <si>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</si>
  <si>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</si>
  <si>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</si>
  <si>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</si>
  <si>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</si>
  <si>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</si>
  <si>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</si>
  <si>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</si>
  <si>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</si>
  <si>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</si>
  <si>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</si>
  <si>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</si>
  <si>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</si>
  <si>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</si>
  <si>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</si>
  <si>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</si>
  <si>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</si>
  <si>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</si>
  <si>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</si>
  <si>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</si>
  <si>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</si>
  <si>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</si>
  <si>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</si>
  <si>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</si>
  <si>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</si>
  <si>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</si>
  <si>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</si>
  <si>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</si>
  <si>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</si>
  <si>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</si>
  <si>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</si>
  <si>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</si>
  <si>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</si>
  <si>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</si>
  <si>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</si>
  <si>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</si>
  <si>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</si>
  <si>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</si>
  <si>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</si>
  <si>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</si>
  <si>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</si>
  <si>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</si>
  <si>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</si>
  <si>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</si>
  <si>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</si>
  <si>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</si>
  <si>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</si>
  <si>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</si>
  <si>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</si>
  <si>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</si>
  <si>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</si>
  <si>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</si>
  <si>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</si>
  <si>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</si>
  <si>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</si>
  <si>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</si>
  <si>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</si>
  <si>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</si>
  <si>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</si>
  <si>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</si>
  <si>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</si>
  <si>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</si>
  <si>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</si>
  <si>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</si>
  <si>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</si>
  <si>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</si>
  <si>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</si>
  <si>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</si>
  <si>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</si>
  <si>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</si>
  <si>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</si>
  <si>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</si>
  <si>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</si>
  <si>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</si>
  <si>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</si>
  <si>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</si>
  <si>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</si>
  <si>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</si>
  <si>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</si>
  <si>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</si>
  <si>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</si>
  <si>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</si>
  <si>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</si>
  <si>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</si>
  <si>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</si>
  <si>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</si>
  <si>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</si>
  <si>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</si>
  <si>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</si>
  <si>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</si>
  <si>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</si>
  <si>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</si>
  <si>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</si>
  <si>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</si>
  <si>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</si>
  <si>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</si>
  <si>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</si>
  <si>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</si>
  <si>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</si>
  <si>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</si>
  <si>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</si>
  <si>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</si>
  <si>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</si>
  <si>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</si>
  <si>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</si>
  <si>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</si>
  <si>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</si>
  <si>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</si>
  <si>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</si>
  <si>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</si>
  <si>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</si>
  <si>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</si>
  <si>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</si>
  <si>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</si>
  <si>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</si>
  <si>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</si>
  <si>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</si>
  <si>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</si>
  <si>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</si>
  <si>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</si>
  <si>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</si>
  <si>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</si>
  <si>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</si>
  <si>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</si>
  <si>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</si>
  <si>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</si>
  <si>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</si>
  <si>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</si>
  <si>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</si>
  <si>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</si>
  <si>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</si>
  <si>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</si>
  <si>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</si>
  <si>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</si>
  <si>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</si>
  <si>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</si>
  <si>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</si>
  <si>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</si>
  <si>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</si>
  <si>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</si>
  <si>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</si>
  <si>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</si>
  <si>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</si>
  <si>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</si>
  <si>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</si>
  <si>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</si>
  <si>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</si>
  <si>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</si>
  <si>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</si>
  <si>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</si>
  <si>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</si>
  <si>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</si>
  <si>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</si>
  <si>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</si>
  <si>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</si>
  <si>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</si>
  <si>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</si>
  <si>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</si>
  <si>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</si>
  <si>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</si>
  <si>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</si>
  <si>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</si>
  <si>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</si>
  <si>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</si>
  <si>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</si>
  <si>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</si>
  <si>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</si>
  <si>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</si>
  <si>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</si>
  <si>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</si>
  <si>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</si>
  <si>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</si>
  <si>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</si>
  <si>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</si>
  <si>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</si>
  <si>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</si>
  <si>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</si>
  <si>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</si>
  <si>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</si>
  <si>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</si>
  <si>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</si>
  <si>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</si>
  <si>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</si>
  <si>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</si>
  <si>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</si>
  <si>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</si>
  <si>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</si>
  <si>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</si>
  <si>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</si>
  <si>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</si>
  <si>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</si>
  <si>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</si>
  <si>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</si>
  <si>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</si>
  <si>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</si>
  <si>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</si>
  <si>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</si>
  <si>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</si>
  <si>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</si>
  <si>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</si>
  <si>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</si>
  <si>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</si>
  <si>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</si>
  <si>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</si>
  <si>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</si>
  <si>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</si>
  <si>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</si>
  <si>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</si>
  <si>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</si>
  <si>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</si>
  <si>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</si>
  <si>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</si>
  <si>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</si>
  <si>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</si>
  <si>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</si>
  <si>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</si>
  <si>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</si>
  <si>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</si>
  <si>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</si>
  <si>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</si>
  <si>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</si>
  <si>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</si>
  <si>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</si>
  <si>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</si>
  <si>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</si>
  <si>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</si>
  <si>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</si>
  <si>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</si>
  <si>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</si>
  <si>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</si>
  <si>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</si>
  <si>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</si>
  <si>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</si>
  <si>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</si>
  <si>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</si>
  <si>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</si>
  <si>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</si>
  <si>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</si>
  <si>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</si>
  <si>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</si>
  <si>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</si>
  <si>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</si>
  <si>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</si>
  <si>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</si>
  <si>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</si>
  <si>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</si>
  <si>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</si>
  <si>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</si>
  <si>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</si>
  <si>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</si>
  <si>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</si>
  <si>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</si>
  <si>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</si>
  <si>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</si>
  <si>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</si>
  <si>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</si>
  <si>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</si>
  <si>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</si>
  <si>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</si>
  <si>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</si>
  <si>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</si>
  <si>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</si>
  <si>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</si>
  <si>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</si>
  <si>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</si>
  <si>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</si>
  <si>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</si>
  <si>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</si>
  <si>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</si>
  <si>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</si>
  <si>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</si>
  <si>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</si>
  <si>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</si>
  <si>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</si>
  <si>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</si>
  <si>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</si>
  <si>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</si>
  <si>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</si>
  <si>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</si>
  <si>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</si>
  <si>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</si>
  <si>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</si>
  <si>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</si>
  <si>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</si>
  <si>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</si>
  <si>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</si>
  <si>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</si>
  <si>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</si>
  <si>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</si>
  <si>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</si>
  <si>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</si>
  <si>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</si>
  <si>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</si>
  <si>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</si>
  <si>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</si>
  <si>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</si>
  <si>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</si>
  <si>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</si>
  <si>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</si>
  <si>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</si>
  <si>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</si>
  <si>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</si>
  <si>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</si>
  <si>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</si>
  <si>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</si>
  <si>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</si>
  <si>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</si>
  <si>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</si>
  <si>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</si>
  <si>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</si>
  <si>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</si>
  <si>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</si>
  <si>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</si>
  <si>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</si>
  <si>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</si>
  <si>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</si>
  <si>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</si>
  <si>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</si>
  <si>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</si>
  <si>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</si>
  <si>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</si>
  <si>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</si>
  <si>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</si>
  <si>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</si>
  <si>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</si>
  <si>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</si>
  <si>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</si>
  <si>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</si>
  <si>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</si>
  <si>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</si>
  <si>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</si>
  <si>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</si>
  <si>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</si>
  <si>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</si>
  <si>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</si>
  <si>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</si>
  <si>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</si>
  <si>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</si>
  <si>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</si>
  <si>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</si>
  <si>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</si>
  <si>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</si>
  <si>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</si>
  <si>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</si>
  <si>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</si>
  <si>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</si>
  <si>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</si>
  <si>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</si>
  <si>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</si>
  <si>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</si>
  <si>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</si>
  <si>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</si>
  <si>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</si>
  <si>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</si>
  <si>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</si>
  <si>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</si>
  <si>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</si>
  <si>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</si>
  <si>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</si>
  <si>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</si>
  <si>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</si>
  <si>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</si>
  <si>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</si>
  <si>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</si>
  <si>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</si>
  <si>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</si>
  <si>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</si>
  <si>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</si>
  <si>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</si>
  <si>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</si>
  <si>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</si>
  <si>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</si>
  <si>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</si>
  <si>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</si>
  <si>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</si>
  <si>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</si>
  <si>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</si>
  <si>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</si>
  <si>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</si>
  <si>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</si>
  <si>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</si>
  <si>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</si>
  <si>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</si>
  <si>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</si>
  <si>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</si>
  <si>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</si>
  <si>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</si>
  <si>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</si>
  <si>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</si>
  <si>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</si>
  <si>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</si>
  <si>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</si>
  <si>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</si>
  <si>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</si>
  <si>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</si>
  <si>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</si>
  <si>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</si>
  <si>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</si>
  <si>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</si>
  <si>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</si>
  <si>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</si>
  <si>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</si>
  <si>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</si>
  <si>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</si>
  <si>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</si>
  <si>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</si>
  <si>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</si>
  <si>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</si>
  <si>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</si>
  <si>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</si>
  <si>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</si>
  <si>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</si>
  <si>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</si>
  <si>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</si>
  <si>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</si>
  <si>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</si>
  <si>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</si>
  <si>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</si>
  <si>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</si>
  <si>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</si>
  <si>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</si>
  <si>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</si>
  <si>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</si>
  <si>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</si>
  <si>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</si>
  <si>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</si>
  <si>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</si>
  <si>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</si>
  <si>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</si>
  <si>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</si>
  <si>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</si>
  <si>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</si>
  <si>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</si>
  <si>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</si>
  <si>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</si>
  <si>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</si>
  <si>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</si>
  <si>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</si>
  <si>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</si>
  <si>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</si>
  <si>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</si>
  <si>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</si>
  <si>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</si>
  <si>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</si>
  <si>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</si>
  <si>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</si>
  <si>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</si>
  <si>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</si>
  <si>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</si>
  <si>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</si>
  <si>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</si>
  <si>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</si>
  <si>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</si>
  <si>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</si>
  <si>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</si>
  <si>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</si>
  <si>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</si>
  <si>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</si>
  <si>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</si>
  <si>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</si>
  <si>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</si>
  <si>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</si>
  <si>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</si>
  <si>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</si>
  <si>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</si>
  <si>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</si>
  <si>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</si>
  <si>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</si>
  <si>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</si>
  <si>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</si>
  <si>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</si>
  <si>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</si>
  <si>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</si>
  <si>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</si>
  <si>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</si>
  <si>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</si>
  <si>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</si>
  <si>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</si>
  <si>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</si>
  <si>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</si>
  <si>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</si>
  <si>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</si>
  <si>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</si>
  <si>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</si>
  <si>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</si>
  <si>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</si>
  <si>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</si>
  <si>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</si>
  <si>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</si>
  <si>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</si>
  <si>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</si>
  <si>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</si>
  <si>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</si>
  <si>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</si>
  <si>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</si>
  <si>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</si>
  <si>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</si>
  <si>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</si>
  <si>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</si>
  <si>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</si>
  <si>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</si>
  <si>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</si>
  <si>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</si>
  <si>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</si>
  <si>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</si>
  <si>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</si>
  <si>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</si>
  <si>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</si>
  <si>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</si>
  <si>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</si>
  <si>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</si>
  <si>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</si>
  <si>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</si>
  <si>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</si>
  <si>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</si>
  <si>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</si>
  <si>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</si>
  <si>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</si>
  <si>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</si>
  <si>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</si>
  <si>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</si>
  <si>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</si>
  <si>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</si>
  <si>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</si>
  <si>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</si>
  <si>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</si>
  <si>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</si>
  <si>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</si>
  <si>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</si>
  <si>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</si>
  <si>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</si>
  <si>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</si>
  <si>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</si>
  <si>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</si>
  <si>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</si>
  <si>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</si>
  <si>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</si>
  <si>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</si>
  <si>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</si>
  <si>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</si>
  <si>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</si>
  <si>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</si>
  <si>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</si>
  <si>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</si>
  <si>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</si>
  <si>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</si>
  <si>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</si>
  <si>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</si>
  <si>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</si>
  <si>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</si>
  <si>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</si>
  <si>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</si>
  <si>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</si>
  <si>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</si>
  <si>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</si>
  <si>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</si>
  <si>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</si>
  <si>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</si>
  <si>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</si>
  <si>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</si>
  <si>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</si>
  <si>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</si>
  <si>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</si>
  <si>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</si>
  <si>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</si>
  <si>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</si>
  <si>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</si>
  <si>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</si>
  <si>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</si>
  <si>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</si>
  <si>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</si>
  <si>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</si>
  <si>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</si>
  <si>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</si>
  <si>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</si>
  <si>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</si>
  <si>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</si>
  <si>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</si>
  <si>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</si>
  <si>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</si>
  <si>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</si>
  <si>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</si>
  <si>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</si>
  <si>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</si>
  <si>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</si>
  <si>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</si>
  <si>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</si>
  <si>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</si>
  <si>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</si>
  <si>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</si>
  <si>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</si>
  <si>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</si>
  <si>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</si>
  <si>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</si>
  <si>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</si>
  <si>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</si>
  <si>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</si>
  <si>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</si>
  <si>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</si>
  <si>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</si>
  <si>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</si>
  <si>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</si>
  <si>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</si>
  <si>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</si>
  <si>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</si>
  <si>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</si>
  <si>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</si>
  <si>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</si>
  <si>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</si>
  <si>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</si>
  <si>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</si>
  <si>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</si>
  <si>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</si>
  <si>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</si>
  <si>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</si>
  <si>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</si>
  <si>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</si>
  <si>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</si>
  <si>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</si>
  <si>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</si>
  <si>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</si>
  <si>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</si>
  <si>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</si>
  <si>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</si>
  <si>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</si>
  <si>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</si>
  <si>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</si>
  <si>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</si>
  <si>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</si>
  <si>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</si>
  <si>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</si>
  <si>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</si>
  <si>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</si>
  <si>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</si>
  <si>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</si>
  <si>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</si>
  <si>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</si>
  <si>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</si>
  <si>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</si>
  <si>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</si>
  <si>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</si>
  <si>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</si>
  <si>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</si>
  <si>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</si>
  <si>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</si>
  <si>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</si>
  <si>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</si>
  <si>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</si>
  <si>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</si>
  <si>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</si>
  <si>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</si>
  <si>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</si>
  <si>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</si>
  <si>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</si>
  <si>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</si>
  <si>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</si>
  <si>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</si>
  <si>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</si>
  <si>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</si>
  <si>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</si>
  <si>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</si>
  <si>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</si>
  <si>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</si>
  <si>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</si>
  <si>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</si>
  <si>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</si>
  <si>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</si>
  <si>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</si>
  <si>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</si>
  <si>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</si>
  <si>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</si>
  <si>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</si>
  <si>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</si>
  <si>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</si>
  <si>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</si>
  <si>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</si>
  <si>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</si>
  <si>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</si>
  <si>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</si>
  <si>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</si>
  <si>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</si>
  <si>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</si>
  <si>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</si>
  <si>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</si>
  <si>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</si>
  <si>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</si>
  <si>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</si>
  <si>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</si>
  <si>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</si>
  <si>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</si>
  <si>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</si>
  <si>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</si>
  <si>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</si>
  <si>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</si>
  <si>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</si>
  <si>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</si>
  <si>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</si>
  <si>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</si>
  <si>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</si>
  <si>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</si>
  <si>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</si>
  <si>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</si>
  <si>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</si>
  <si>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</si>
  <si>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</si>
  <si>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</si>
  <si>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</si>
  <si>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</si>
  <si>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</si>
  <si>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</si>
  <si>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</si>
  <si>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</si>
  <si>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</si>
  <si>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</si>
  <si>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</si>
  <si>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</si>
  <si>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</si>
  <si>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</si>
  <si>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</si>
  <si>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</si>
  <si>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</si>
  <si>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</si>
  <si>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</si>
  <si>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</si>
  <si>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</si>
  <si>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</si>
  <si>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</si>
  <si>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</si>
  <si>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</si>
  <si>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</si>
  <si>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</si>
  <si>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</si>
  <si>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</si>
  <si>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</si>
  <si>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</si>
  <si>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</si>
  <si>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</si>
  <si>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</si>
  <si>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</si>
  <si>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</si>
  <si>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</si>
  <si>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</si>
  <si>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</si>
  <si>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</si>
  <si>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</si>
  <si>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</si>
  <si>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</si>
  <si>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</si>
  <si>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</si>
  <si>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</si>
  <si>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</si>
  <si>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</si>
  <si>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</si>
  <si>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</si>
  <si>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</si>
  <si>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</si>
  <si>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</si>
  <si>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</si>
  <si>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</si>
  <si>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</si>
  <si>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</si>
  <si>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</si>
  <si>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</si>
  <si>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</si>
  <si>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</si>
  <si>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</si>
  <si>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</si>
  <si>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</si>
  <si>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</si>
  <si>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</si>
  <si>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</si>
  <si>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</si>
  <si>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</si>
  <si>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</si>
  <si>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</si>
  <si>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</si>
  <si>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</si>
  <si>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</si>
  <si>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</si>
  <si>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</si>
  <si>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</si>
  <si>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</si>
  <si>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</si>
  <si>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</si>
  <si>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</si>
  <si>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</si>
  <si>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</si>
  <si>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</si>
  <si>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</si>
  <si>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</si>
  <si>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</si>
  <si>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</si>
  <si>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</si>
  <si>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</si>
  <si>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</si>
  <si>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</si>
  <si>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</si>
  <si>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</si>
  <si>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</si>
  <si>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</si>
  <si>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</si>
  <si>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</si>
  <si>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</si>
  <si>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</si>
  <si>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</si>
  <si>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</si>
  <si>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</si>
  <si>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</si>
  <si>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</si>
  <si>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</si>
  <si>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</si>
  <si>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</si>
  <si>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</si>
  <si>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</si>
  <si>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</si>
  <si>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</si>
  <si>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</si>
  <si>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</si>
  <si>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</si>
  <si>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</si>
  <si>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</si>
  <si>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</si>
  <si>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</si>
  <si>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</si>
  <si>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</si>
  <si>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</si>
  <si>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</si>
  <si>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</si>
  <si>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</si>
  <si>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</si>
  <si>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</si>
  <si>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</si>
  <si>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</si>
  <si>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</si>
  <si>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</si>
  <si>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</si>
  <si>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</si>
  <si>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</si>
  <si>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</si>
  <si>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</si>
  <si>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</si>
  <si>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</si>
  <si>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</si>
  <si>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</si>
  <si>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</si>
  <si>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</si>
  <si>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</si>
  <si>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</si>
  <si>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</si>
  <si>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</si>
  <si>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</si>
  <si>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</si>
  <si>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</si>
  <si>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</si>
  <si>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</si>
  <si>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</si>
  <si>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</si>
  <si>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</si>
  <si>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</si>
  <si>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</si>
  <si>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</si>
  <si>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</si>
  <si>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</si>
  <si>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</si>
  <si>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</si>
  <si>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</si>
  <si>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</si>
  <si>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</si>
  <si>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</si>
  <si>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</si>
  <si>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</si>
  <si>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</si>
  <si>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</si>
  <si>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</si>
  <si>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</si>
  <si>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</si>
  <si>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</si>
  <si>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</si>
  <si>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</si>
  <si>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</si>
  <si>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</si>
  <si>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</si>
  <si>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</si>
  <si>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</si>
  <si>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</si>
  <si>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</si>
  <si>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</si>
  <si>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</si>
  <si>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</si>
  <si>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</si>
  <si>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</si>
  <si>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</si>
  <si>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</si>
  <si>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</si>
  <si>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</si>
  <si>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</si>
  <si>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</si>
  <si>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</si>
  <si>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</si>
  <si>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</si>
  <si>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</si>
  <si>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</si>
  <si>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</si>
  <si>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</si>
  <si>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</si>
  <si>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</si>
  <si>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</si>
  <si>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</si>
  <si>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</si>
  <si>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</si>
  <si>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</si>
  <si>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</si>
  <si>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</si>
  <si>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</si>
  <si>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</si>
  <si>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</si>
  <si>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</si>
  <si>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</si>
  <si>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</si>
  <si>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</si>
  <si>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</si>
  <si>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</si>
  <si>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</si>
  <si>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</si>
  <si>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</si>
  <si>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</si>
  <si>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</si>
  <si>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</si>
  <si>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</si>
  <si>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</si>
  <si>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</si>
  <si>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</si>
  <si>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</si>
  <si>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</si>
  <si>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</si>
  <si>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</si>
  <si>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</si>
  <si>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</si>
  <si>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</si>
  <si>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</si>
  <si>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</si>
  <si>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</si>
  <si>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</si>
  <si>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</si>
  <si>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</si>
  <si>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</si>
  <si>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</si>
  <si>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</si>
  <si>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</si>
  <si>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</si>
  <si>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</si>
  <si>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</si>
  <si>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</si>
  <si>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</si>
  <si>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</si>
  <si>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</si>
  <si>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</si>
  <si>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</si>
  <si>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</si>
  <si>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</si>
  <si>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</si>
  <si>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</si>
  <si>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</si>
  <si>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</si>
  <si>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</si>
  <si>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</si>
  <si>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</si>
  <si>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</si>
  <si>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</si>
  <si>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</si>
  <si>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</si>
  <si>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</si>
  <si>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</si>
  <si>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</si>
  <si>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</si>
  <si>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</si>
  <si>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</si>
  <si>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</si>
  <si>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</si>
  <si>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</si>
  <si>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</si>
  <si>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</si>
  <si>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</si>
  <si>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</si>
  <si>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</si>
  <si>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</si>
  <si>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</si>
  <si>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</si>
  <si>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</si>
  <si>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</si>
  <si>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</si>
  <si>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</si>
  <si>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</si>
  <si>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</si>
  <si>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</si>
  <si>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</si>
  <si>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</si>
  <si>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</si>
  <si>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</si>
  <si>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</si>
  <si>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</si>
  <si>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</si>
  <si>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</si>
  <si>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</si>
  <si>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</si>
  <si>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</si>
  <si>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</si>
  <si>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</si>
  <si>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</si>
  <si>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</si>
  <si>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</si>
  <si>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</si>
  <si>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</si>
  <si>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</si>
  <si>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</si>
  <si>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</si>
  <si>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</si>
  <si>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</si>
  <si>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</si>
  <si>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</si>
  <si>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</si>
  <si>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</si>
  <si>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</si>
  <si>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</si>
  <si>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</si>
  <si>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</si>
  <si>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</si>
  <si>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</si>
  <si>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</si>
  <si>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</si>
  <si>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</si>
  <si>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</si>
  <si>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</si>
  <si>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</si>
  <si>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</si>
  <si>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</si>
  <si>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</si>
  <si>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</si>
  <si>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</si>
  <si>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</si>
  <si>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</si>
  <si>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</si>
  <si>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</si>
  <si>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</si>
  <si>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</si>
  <si>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</si>
  <si>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</si>
  <si>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</si>
  <si>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</si>
  <si>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</si>
  <si>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</si>
  <si>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</si>
  <si>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</si>
  <si>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</si>
  <si>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</si>
  <si>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</si>
  <si>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</si>
  <si>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</si>
  <si>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</si>
  <si>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</si>
  <si>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</si>
  <si>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</si>
  <si>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</si>
  <si>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</si>
  <si>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</si>
  <si>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</si>
  <si>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</si>
  <si>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</si>
  <si>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</si>
  <si>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</si>
  <si>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</si>
  <si>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</si>
  <si>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</si>
  <si>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</si>
  <si>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</si>
  <si>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</si>
  <si>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</si>
  <si>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</si>
  <si>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</si>
  <si>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</si>
  <si>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</si>
  <si>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</si>
  <si>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</si>
  <si>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</si>
  <si>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</si>
  <si>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</si>
  <si>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</si>
  <si>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</si>
  <si>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</si>
  <si>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</si>
  <si>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</si>
  <si>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</si>
  <si>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</si>
  <si>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</si>
  <si>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</si>
  <si>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</si>
  <si>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</si>
  <si>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</si>
  <si>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</si>
  <si>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</si>
  <si>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</si>
  <si>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</si>
  <si>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</si>
  <si>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</si>
  <si>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</si>
  <si>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</si>
  <si>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</si>
  <si>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</si>
  <si>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</si>
  <si>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</si>
  <si>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</si>
  <si>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</si>
  <si>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</si>
  <si>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</si>
  <si>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</si>
  <si>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</si>
  <si>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</si>
  <si>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</si>
  <si>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</si>
  <si>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</si>
  <si>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</si>
  <si>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</si>
  <si>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</si>
  <si>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</si>
  <si>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</si>
  <si>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</si>
  <si>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</si>
  <si>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</si>
  <si>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</si>
  <si>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</si>
  <si>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</si>
  <si>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</si>
  <si>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</si>
  <si>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</si>
  <si>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</si>
  <si>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</si>
  <si>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</si>
  <si>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</si>
  <si>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</si>
  <si>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</si>
  <si>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</si>
  <si>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</si>
  <si>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</si>
  <si>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</si>
  <si>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</si>
  <si>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</si>
  <si>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</si>
  <si>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</si>
  <si>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</si>
  <si>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</si>
  <si>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</si>
  <si>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</si>
  <si>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</si>
  <si>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</si>
  <si>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</si>
  <si>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</si>
  <si>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</si>
  <si>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</si>
  <si>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</si>
  <si>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</si>
  <si>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</si>
  <si>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</si>
  <si>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</si>
  <si>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</si>
  <si>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</si>
  <si>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</si>
  <si>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</si>
  <si>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</si>
  <si>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</si>
  <si>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</si>
  <si>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</si>
  <si>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</si>
  <si>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</si>
  <si>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</si>
  <si>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</si>
  <si>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</si>
  <si>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</si>
  <si>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</si>
  <si>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</si>
  <si>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</si>
  <si>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</si>
  <si>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</si>
  <si>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</si>
  <si>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</si>
  <si>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</si>
  <si>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</si>
  <si>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</si>
  <si>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</si>
  <si>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</si>
  <si>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</si>
  <si>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</si>
  <si>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</si>
  <si>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</si>
  <si>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</si>
  <si>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</si>
  <si>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</si>
  <si>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</si>
  <si>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</si>
  <si>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</si>
  <si>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</si>
  <si>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</si>
  <si>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</si>
  <si>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</si>
  <si>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</si>
  <si>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</si>
  <si>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</si>
  <si>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</si>
  <si>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</si>
  <si>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</si>
  <si>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</si>
  <si>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</si>
  <si>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</si>
  <si>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</si>
  <si>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</si>
  <si>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</si>
  <si>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</si>
  <si>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</si>
  <si>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</si>
  <si>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</si>
  <si>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</si>
  <si>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</si>
  <si>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</si>
  <si>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</si>
  <si>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</si>
  <si>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</si>
  <si>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</si>
  <si>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</si>
  <si>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</si>
  <si>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</si>
  <si>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</si>
  <si>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</si>
  <si>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</si>
  <si>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</si>
  <si>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</si>
  <si>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</si>
  <si>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</si>
  <si>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</si>
  <si>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</si>
  <si>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</si>
  <si>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</si>
  <si>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</si>
  <si>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</si>
  <si>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</si>
  <si>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</si>
  <si>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</si>
  <si>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</si>
  <si>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</si>
  <si>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</si>
  <si>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</si>
  <si>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</si>
  <si>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</si>
  <si>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</si>
  <si>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</si>
  <si>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</si>
  <si>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</si>
  <si>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</si>
  <si>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</si>
  <si>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</si>
  <si>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</si>
  <si>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</si>
  <si>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</si>
  <si>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</si>
  <si>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</si>
  <si>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</si>
  <si>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</si>
  <si>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</si>
  <si>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</si>
  <si>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</si>
  <si>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</si>
  <si>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</si>
  <si>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</si>
  <si>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</si>
  <si>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</si>
  <si>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</si>
  <si>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</si>
  <si>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</si>
  <si>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</si>
  <si>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</si>
  <si>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</si>
  <si>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</si>
  <si>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</si>
  <si>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</si>
  <si>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</si>
  <si>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</si>
  <si>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</si>
  <si>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</si>
  <si>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</si>
  <si>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</si>
  <si>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</si>
  <si>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</si>
  <si>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</si>
  <si>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</si>
  <si>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</si>
  <si>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</si>
  <si>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</si>
  <si>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</si>
  <si>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</si>
  <si>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</si>
  <si>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</si>
  <si>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</si>
  <si>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</si>
  <si>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</si>
  <si>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</si>
  <si>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</si>
  <si>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</si>
  <si>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</si>
  <si>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</si>
  <si>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</si>
  <si>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</si>
  <si>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</si>
  <si>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</si>
  <si>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</si>
  <si>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</si>
  <si>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</si>
  <si>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</si>
  <si>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</si>
  <si>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</si>
  <si>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</si>
  <si>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</si>
  <si>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</si>
  <si>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</si>
  <si>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</si>
  <si>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</si>
  <si>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</si>
  <si>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</si>
  <si>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</si>
  <si>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</si>
  <si>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</si>
  <si>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</si>
  <si>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</si>
  <si>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</si>
  <si>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</si>
  <si>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</si>
  <si>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</si>
  <si>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</si>
  <si>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</si>
  <si>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</si>
  <si>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</si>
  <si>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</si>
  <si>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</si>
  <si>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</si>
  <si>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</si>
  <si>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</si>
  <si>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</si>
  <si>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</si>
  <si>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</si>
  <si>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</si>
  <si>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</si>
  <si>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</si>
  <si>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</si>
  <si>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</si>
  <si>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</si>
  <si>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</si>
  <si>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</si>
  <si>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</si>
  <si>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</si>
  <si>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</si>
  <si>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</si>
  <si>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</si>
  <si>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</si>
  <si>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</si>
  <si>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</si>
  <si>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</si>
  <si>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</si>
  <si>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</si>
  <si>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</si>
  <si>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</si>
  <si>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</si>
  <si>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</si>
  <si>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</si>
  <si>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</si>
  <si>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</si>
  <si>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</si>
  <si>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</si>
  <si>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</si>
  <si>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</si>
  <si>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</si>
  <si>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</si>
  <si>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</si>
  <si>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</si>
  <si>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</si>
  <si>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</si>
  <si>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</si>
  <si>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</si>
  <si>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</si>
  <si>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</si>
  <si>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</si>
  <si>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</si>
  <si>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</si>
  <si>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</si>
  <si>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</si>
  <si>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</si>
  <si>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</si>
  <si>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</si>
  <si>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</si>
  <si>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</si>
  <si>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</si>
  <si>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</si>
  <si>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</si>
  <si>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</si>
  <si>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</si>
  <si>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</si>
  <si>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</si>
  <si>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</si>
  <si>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</si>
  <si>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</si>
  <si>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</si>
  <si>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</si>
  <si>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</si>
  <si>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</si>
  <si>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</si>
  <si>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</si>
  <si>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</si>
  <si>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</si>
  <si>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</si>
  <si>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</si>
  <si>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</si>
  <si>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</si>
  <si>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</si>
  <si>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</si>
  <si>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</si>
  <si>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</si>
  <si>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</si>
  <si>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</si>
  <si>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</si>
  <si>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</si>
  <si>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</si>
  <si>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</si>
  <si>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</si>
  <si>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</si>
  <si>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</si>
  <si>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</si>
  <si>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</si>
  <si>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</si>
  <si>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</si>
  <si>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</si>
  <si>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</si>
  <si>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</si>
  <si>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</si>
  <si>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</si>
  <si>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</si>
  <si>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</si>
  <si>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</si>
  <si>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</si>
  <si>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</si>
  <si>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</si>
  <si>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</si>
  <si>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</si>
  <si>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</si>
  <si>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</si>
  <si>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</si>
  <si>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</si>
  <si>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</si>
  <si>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</si>
  <si>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</si>
  <si>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</si>
  <si>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</si>
  <si>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</si>
  <si>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</si>
  <si>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</si>
  <si>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</si>
  <si>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</si>
  <si>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</si>
  <si>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</si>
  <si>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</si>
  <si>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</si>
  <si>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</si>
  <si>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</si>
  <si>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</si>
  <si>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</si>
  <si>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</si>
  <si>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</si>
  <si>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</si>
  <si>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</si>
  <si>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</si>
  <si>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</si>
  <si>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</si>
  <si>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</si>
  <si>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</si>
  <si>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</si>
  <si>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</si>
  <si>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</si>
  <si>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</si>
  <si>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</si>
  <si>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</si>
  <si>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</si>
  <si>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</si>
  <si>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</si>
  <si>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</si>
  <si>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</si>
  <si>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</si>
  <si>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</si>
  <si>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</si>
  <si>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</si>
  <si>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</si>
  <si>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</si>
  <si>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</si>
  <si>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</si>
  <si>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</si>
  <si>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</si>
  <si>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</si>
  <si>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</si>
  <si>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</si>
  <si>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</si>
  <si>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</si>
  <si>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</si>
  <si>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</si>
  <si>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</si>
  <si>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</si>
  <si>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</si>
  <si>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</si>
  <si>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</si>
  <si>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</si>
  <si>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</si>
  <si>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</si>
  <si>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</si>
  <si>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</si>
  <si>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</si>
  <si>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</si>
  <si>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</si>
  <si>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</si>
  <si>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</si>
  <si>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</si>
  <si>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</si>
  <si>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</si>
  <si>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</si>
  <si>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</si>
  <si>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</si>
  <si>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</si>
  <si>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</si>
  <si>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</si>
  <si>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</si>
  <si>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</si>
  <si>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</si>
  <si>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</si>
  <si>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</si>
  <si>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</si>
  <si>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</si>
  <si>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</si>
  <si>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</si>
  <si>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</si>
  <si>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</si>
  <si>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</si>
  <si>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</si>
  <si>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</si>
  <si>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</si>
  <si>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</si>
  <si>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</si>
  <si>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</si>
  <si>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</si>
  <si>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</si>
  <si>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</si>
  <si>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</si>
  <si>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</si>
  <si>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</si>
  <si>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</si>
  <si>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</si>
  <si>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</si>
  <si>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</si>
  <si>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</si>
  <si>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</si>
  <si>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</si>
  <si>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</si>
  <si>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</si>
  <si>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</si>
  <si>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</si>
  <si>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</si>
  <si>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</si>
  <si>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</si>
  <si>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</si>
  <si>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</si>
  <si>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</si>
  <si>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</si>
  <si>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</si>
  <si>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</si>
  <si>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</si>
  <si>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</si>
  <si>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</si>
  <si>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</si>
  <si>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</si>
  <si>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</si>
  <si>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</si>
  <si>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</si>
  <si>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</si>
  <si>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</si>
  <si>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</si>
  <si>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</si>
  <si>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</si>
  <si>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</si>
  <si>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</si>
  <si>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</si>
  <si>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</si>
  <si>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</si>
  <si>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</si>
  <si>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</si>
  <si>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</si>
  <si>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</si>
  <si>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</si>
  <si>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</si>
  <si>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</si>
  <si>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</si>
  <si>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</si>
  <si>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</si>
  <si>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</si>
  <si>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</si>
  <si>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</si>
  <si>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</si>
  <si>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</si>
  <si>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</si>
  <si>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</si>
  <si>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</si>
  <si>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</si>
  <si>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</si>
  <si>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</si>
  <si>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</si>
  <si>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</si>
  <si>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</si>
  <si>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</si>
  <si>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</si>
  <si>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</si>
  <si>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</si>
  <si>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</si>
  <si>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</si>
  <si>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</si>
  <si>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</si>
  <si>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</si>
  <si>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</si>
  <si>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</si>
  <si>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</si>
  <si>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</si>
  <si>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</si>
  <si>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</si>
  <si>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</si>
  <si>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</si>
  <si>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</si>
  <si>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</si>
  <si>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</si>
  <si>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</si>
  <si>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</si>
  <si>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</si>
  <si>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</si>
  <si>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</si>
  <si>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</si>
  <si>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</si>
  <si>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</si>
  <si>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</si>
  <si>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</si>
  <si>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</si>
  <si>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</si>
  <si>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</si>
  <si>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</si>
  <si>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</si>
  <si>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</si>
  <si>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</si>
  <si>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</si>
  <si>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</si>
  <si>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</si>
  <si>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</si>
  <si>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</si>
  <si>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</si>
  <si>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</si>
  <si>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</si>
  <si>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</si>
  <si>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</si>
  <si>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</si>
  <si>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</si>
  <si>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</si>
  <si>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</si>
  <si>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</si>
  <si>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</si>
  <si>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</si>
  <si>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</si>
  <si>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</si>
  <si>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</si>
  <si>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</si>
  <si>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</si>
  <si>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</si>
  <si>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</si>
  <si>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</si>
  <si>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</si>
  <si>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</si>
  <si>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</si>
  <si>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</si>
  <si>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</si>
  <si>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</si>
  <si>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</si>
  <si>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</si>
  <si>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</si>
  <si>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</si>
  <si>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</si>
  <si>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</si>
  <si>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</si>
  <si>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</si>
  <si>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</si>
  <si>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</si>
  <si>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</si>
  <si>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</si>
  <si>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</si>
  <si>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</si>
  <si>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</si>
  <si>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</si>
  <si>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</si>
  <si>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</si>
  <si>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</si>
  <si>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</si>
  <si>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</si>
  <si>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</si>
  <si>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</si>
  <si>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</si>
  <si>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</si>
  <si>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</si>
  <si>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</si>
  <si>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</si>
  <si>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</si>
  <si>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</si>
  <si>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</si>
  <si>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</si>
  <si>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</si>
  <si>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</si>
  <si>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</si>
  <si>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</si>
  <si>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</si>
  <si>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</si>
  <si>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</si>
  <si>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</si>
  <si>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</si>
  <si>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</si>
  <si>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</si>
  <si>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</si>
  <si>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</si>
  <si>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</si>
  <si>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</si>
  <si>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</si>
  <si>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</si>
  <si>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</si>
  <si>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</si>
  <si>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</si>
  <si>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</si>
  <si>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</si>
  <si>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</si>
  <si>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</si>
  <si>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</si>
  <si>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</si>
  <si>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</si>
  <si>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</si>
  <si>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</si>
  <si>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</si>
  <si>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</si>
  <si>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</si>
  <si>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</si>
  <si>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</si>
  <si>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</si>
  <si>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</si>
  <si>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</si>
  <si>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</si>
  <si>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</si>
  <si>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</si>
  <si>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</si>
  <si>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</si>
  <si>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</si>
  <si>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</si>
  <si>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</si>
  <si>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</si>
  <si>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</si>
  <si>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</si>
  <si>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</si>
  <si>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</si>
  <si>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</si>
  <si>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</si>
  <si>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</si>
  <si>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</si>
  <si>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</si>
  <si>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</si>
  <si>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</si>
  <si>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</si>
  <si>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</si>
  <si>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</si>
  <si>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</si>
  <si>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</si>
  <si>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</si>
  <si>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</si>
  <si>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</si>
  <si>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</si>
  <si>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</si>
  <si>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</si>
  <si>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</si>
  <si>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</si>
  <si>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</si>
  <si>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</si>
  <si>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</si>
  <si>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</si>
  <si>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</si>
  <si>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</si>
  <si>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</si>
  <si>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</si>
  <si>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</si>
  <si>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</si>
  <si>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</si>
  <si>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</si>
  <si>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</si>
  <si>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</si>
  <si>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</si>
  <si>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</si>
  <si>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</si>
  <si>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</si>
  <si>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</si>
  <si>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</si>
  <si>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</si>
  <si>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</si>
  <si>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</si>
  <si>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</si>
  <si>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</si>
  <si>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</si>
  <si>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</si>
  <si>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</si>
  <si>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</si>
  <si>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</si>
  <si>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</si>
  <si>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</si>
  <si>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</si>
  <si>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</si>
  <si>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</si>
  <si>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</si>
  <si>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</si>
  <si>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</si>
  <si>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</si>
  <si>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</si>
  <si>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</si>
  <si>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</si>
  <si>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</si>
  <si>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</si>
  <si>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</si>
  <si>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</si>
  <si>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</si>
  <si>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</si>
  <si>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</si>
  <si>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</si>
  <si>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</si>
  <si>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</si>
  <si>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</si>
  <si>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</si>
  <si>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</si>
  <si>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</si>
  <si>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</si>
  <si>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</si>
  <si>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</si>
  <si>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</si>
  <si>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</si>
  <si>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</si>
  <si>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</si>
  <si>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</si>
  <si>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</si>
  <si>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</si>
  <si>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</si>
  <si>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</si>
  <si>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</si>
  <si>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</si>
  <si>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</si>
  <si>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</si>
  <si>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</si>
  <si>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</si>
  <si>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</si>
  <si>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</si>
  <si>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</si>
  <si>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</si>
  <si>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</si>
  <si>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</si>
  <si>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</si>
  <si>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</si>
  <si>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</si>
  <si>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</si>
  <si>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</si>
  <si>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</si>
  <si>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</si>
  <si>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</si>
  <si>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</si>
  <si>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</si>
  <si>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</si>
  <si>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</si>
  <si>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</si>
  <si>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</si>
  <si>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</si>
  <si>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</si>
  <si>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</si>
  <si>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</si>
  <si>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</si>
  <si>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</si>
  <si>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</si>
  <si>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</si>
  <si>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</si>
  <si>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</si>
  <si>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</si>
  <si>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</si>
  <si>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</si>
  <si>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</si>
  <si>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</si>
  <si>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</si>
  <si>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</si>
  <si>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</si>
  <si>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</si>
  <si>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</si>
  <si>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</si>
  <si>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</si>
  <si>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</si>
  <si>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</si>
  <si>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</si>
  <si>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</si>
  <si>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</si>
  <si>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</si>
  <si>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</si>
  <si>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</si>
  <si>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</si>
  <si>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</si>
  <si>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</si>
  <si>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</si>
  <si>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</si>
  <si>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</si>
  <si>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</si>
  <si>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</si>
  <si>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</si>
  <si>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</si>
  <si>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</si>
  <si>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</si>
  <si>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</si>
  <si>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</si>
  <si>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</si>
  <si>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</si>
  <si>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</si>
  <si>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</si>
  <si>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</si>
  <si>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</si>
  <si>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</si>
  <si>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</si>
  <si>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</si>
  <si>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</si>
  <si>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</si>
  <si>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</si>
  <si>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</si>
  <si>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</si>
  <si>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</si>
  <si>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</si>
  <si>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</si>
  <si>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</si>
  <si>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</si>
  <si>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</si>
  <si>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</si>
  <si>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</si>
  <si>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</si>
  <si>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</si>
  <si>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</si>
  <si>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</si>
  <si>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</si>
  <si>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</si>
  <si>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</si>
  <si>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</si>
  <si>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</si>
  <si>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</si>
  <si>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</si>
  <si>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</si>
  <si>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</si>
  <si>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</si>
  <si>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</si>
  <si>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</si>
  <si>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</si>
  <si>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</si>
  <si>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</si>
  <si>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</si>
  <si>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</si>
  <si>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</si>
  <si>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</si>
  <si>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</si>
  <si>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</si>
  <si>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</si>
  <si>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</si>
  <si>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</si>
  <si>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</si>
  <si>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</si>
  <si>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</si>
  <si>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</si>
  <si>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</si>
  <si>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</si>
  <si>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</si>
  <si>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</si>
  <si>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</si>
  <si>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</si>
  <si>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</si>
  <si>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</si>
  <si>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</si>
  <si>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</si>
  <si>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</si>
  <si>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</si>
  <si>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</si>
  <si>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</si>
  <si>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</si>
  <si>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</si>
  <si>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</si>
  <si>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</si>
  <si>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</si>
  <si>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</si>
  <si>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</si>
  <si>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</si>
  <si>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</si>
  <si>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</si>
  <si>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</si>
  <si>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</si>
  <si>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</si>
  <si>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</si>
  <si>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</si>
  <si>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</si>
  <si>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</si>
  <si>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</si>
  <si>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</si>
  <si>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</si>
  <si>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</si>
  <si>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</si>
  <si>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</si>
  <si>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</si>
  <si>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</si>
  <si>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</si>
  <si>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</si>
  <si>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</si>
  <si>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</si>
  <si>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</si>
  <si>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</si>
  <si>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</si>
  <si>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</si>
  <si>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</si>
  <si>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</si>
  <si>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</si>
  <si>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</si>
  <si>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</si>
  <si>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</si>
  <si>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</si>
  <si>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</si>
  <si>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</si>
  <si>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</si>
  <si>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</si>
  <si>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</si>
  <si>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</si>
  <si>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</si>
  <si>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</si>
  <si>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</si>
  <si>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</si>
  <si>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</si>
  <si>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</si>
  <si>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</si>
  <si>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</si>
  <si>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</si>
  <si>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</si>
  <si>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</si>
  <si>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</si>
  <si>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</si>
  <si>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</si>
  <si>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</si>
  <si>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</si>
  <si>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</si>
  <si>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</si>
  <si>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</si>
  <si>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</si>
  <si>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</si>
  <si>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</si>
  <si>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</si>
  <si>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</si>
  <si>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</si>
  <si>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</si>
  <si>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</si>
  <si>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</si>
  <si>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</si>
  <si>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</si>
  <si>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</si>
  <si>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</si>
  <si>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</si>
  <si>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</si>
  <si>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</si>
  <si>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</si>
  <si>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</si>
  <si>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</si>
  <si>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</si>
  <si>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</si>
  <si>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</si>
  <si>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</si>
  <si>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</si>
  <si>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</si>
  <si>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</si>
  <si>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</si>
  <si>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</si>
  <si>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</si>
  <si>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</si>
  <si>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</si>
  <si>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</si>
  <si>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</si>
  <si>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</si>
  <si>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</si>
  <si>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</si>
  <si>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</si>
  <si>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</si>
  <si>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</si>
  <si>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</si>
  <si>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</si>
  <si>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</si>
  <si>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</si>
  <si>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</si>
  <si>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</si>
  <si>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</si>
  <si>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</si>
  <si>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</si>
  <si>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</si>
  <si>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</si>
  <si>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</si>
  <si>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</si>
  <si>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</si>
  <si>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</si>
  <si>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</si>
  <si>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</si>
  <si>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</si>
  <si>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</si>
  <si>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</si>
  <si>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</si>
  <si>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</si>
  <si>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</si>
  <si>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</si>
  <si>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</si>
  <si>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</si>
  <si>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</si>
  <si>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</si>
  <si>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</si>
  <si>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</si>
  <si>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</si>
  <si>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</si>
  <si>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</si>
  <si>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</si>
  <si>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</si>
  <si>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</si>
  <si>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</si>
  <si>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</si>
  <si>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</si>
  <si>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</si>
  <si>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</si>
  <si>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</si>
  <si>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</si>
  <si>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</si>
  <si>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</si>
  <si>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</si>
  <si>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</si>
  <si>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</si>
  <si>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</si>
  <si>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</si>
  <si>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</si>
  <si>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</si>
  <si>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</si>
  <si>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</si>
  <si>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</si>
  <si>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</si>
  <si>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</si>
  <si>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</si>
  <si>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</si>
  <si>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</si>
  <si>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</si>
  <si>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</si>
  <si>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</si>
  <si>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</si>
  <si>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</si>
  <si>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</si>
  <si>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</si>
  <si>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</si>
  <si>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</si>
  <si>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</si>
  <si>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</si>
  <si>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</si>
  <si>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</si>
  <si>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</si>
  <si>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</si>
  <si>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</si>
  <si>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</si>
  <si>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</si>
  <si>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</si>
  <si>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</si>
  <si>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</si>
  <si>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</si>
  <si>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</si>
  <si>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</si>
  <si>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</si>
  <si>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</si>
  <si>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</si>
  <si>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</si>
  <si>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</si>
  <si>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</si>
  <si>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</si>
  <si>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</si>
  <si>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</si>
  <si>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</si>
  <si>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</si>
  <si>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</si>
  <si>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</si>
  <si>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</si>
  <si>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</si>
  <si>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</si>
  <si>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</si>
  <si>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</si>
  <si>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</si>
  <si>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</si>
  <si>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</si>
  <si>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</si>
  <si>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</si>
  <si>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</si>
  <si>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</si>
  <si>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</si>
  <si>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</si>
  <si>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</si>
  <si>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</si>
  <si>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</si>
  <si>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</si>
  <si>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</si>
  <si>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</si>
  <si>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</si>
  <si>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</si>
  <si>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</si>
  <si>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</si>
  <si>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</si>
  <si>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</si>
  <si>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</si>
  <si>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</si>
  <si>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</si>
  <si>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</si>
  <si>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</si>
  <si>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</si>
  <si>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</si>
  <si>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</si>
  <si>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</si>
  <si>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</si>
  <si>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</si>
  <si>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</si>
  <si>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</si>
  <si>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</si>
  <si>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</si>
  <si>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</si>
  <si>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</si>
  <si>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</si>
  <si>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</si>
  <si>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</si>
  <si>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</si>
  <si>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</si>
  <si>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</si>
  <si>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</si>
  <si>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</si>
  <si>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</si>
  <si>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</si>
  <si>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</si>
  <si>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</si>
  <si>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</si>
  <si>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</si>
  <si>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</si>
  <si>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</si>
  <si>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</si>
  <si>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</si>
  <si>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</si>
  <si>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</si>
  <si>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</si>
  <si>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</si>
  <si>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</si>
  <si>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</si>
  <si>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</si>
  <si>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</si>
  <si>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</si>
  <si>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</si>
  <si>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</si>
  <si>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</si>
  <si>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</si>
  <si>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</si>
  <si>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</si>
  <si>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</si>
  <si>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</si>
  <si>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</si>
  <si>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</si>
  <si>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</si>
  <si>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</si>
  <si>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</si>
  <si>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</si>
  <si>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</si>
  <si>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</si>
  <si>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</si>
  <si>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</si>
  <si>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</si>
  <si>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</si>
  <si>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</si>
  <si>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</si>
  <si>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</si>
  <si>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</si>
  <si>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</si>
  <si>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</si>
  <si>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</si>
  <si>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</si>
  <si>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</si>
  <si>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</si>
  <si>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</si>
  <si>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</si>
  <si>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</si>
  <si>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</si>
  <si>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</si>
  <si>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</si>
  <si>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</si>
  <si>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</si>
  <si>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</si>
  <si>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</si>
  <si>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</si>
  <si>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</si>
  <si>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</si>
  <si>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</si>
  <si>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</si>
  <si>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</si>
  <si>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</si>
  <si>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</si>
  <si>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</si>
  <si>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</si>
  <si>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</si>
  <si>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</si>
  <si>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</si>
  <si>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</si>
  <si>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</si>
  <si>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</si>
  <si>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</si>
  <si>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</si>
  <si>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</si>
  <si>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</si>
  <si>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</si>
  <si>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</si>
  <si>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</si>
  <si>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</si>
  <si>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</si>
  <si>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</si>
  <si>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</si>
  <si>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</si>
  <si>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</si>
  <si>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</si>
  <si>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</si>
  <si>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</si>
  <si>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</si>
  <si>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</si>
  <si>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</si>
  <si>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</si>
  <si>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</si>
  <si>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</si>
  <si>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</si>
  <si>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</si>
  <si>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</si>
  <si>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</si>
  <si>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</si>
  <si>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</si>
  <si>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</si>
  <si>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</si>
  <si>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</si>
  <si>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</si>
  <si>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</si>
  <si>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</si>
  <si>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</si>
  <si>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</si>
  <si>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</si>
  <si>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</si>
  <si>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</si>
  <si>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</si>
  <si>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</si>
  <si>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</si>
  <si>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</si>
  <si>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</si>
  <si>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</si>
  <si>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</si>
  <si>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</si>
  <si>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</si>
  <si>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</si>
  <si>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</si>
  <si>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</si>
  <si>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</si>
  <si>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</si>
  <si>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</si>
  <si>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</si>
  <si>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</si>
  <si>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</si>
  <si>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</si>
  <si>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</si>
  <si>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</si>
  <si>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</si>
  <si>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</si>
  <si>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</si>
  <si>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</si>
  <si>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</si>
  <si>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</si>
  <si>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</si>
  <si>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</si>
  <si>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</si>
  <si>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</si>
  <si>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</si>
  <si>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</si>
  <si>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</si>
  <si>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</si>
  <si>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</si>
  <si>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</si>
  <si>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</si>
  <si>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</si>
  <si>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</si>
  <si>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</si>
  <si>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</si>
  <si>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</si>
  <si>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</si>
  <si>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</si>
  <si>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</si>
  <si>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</si>
  <si>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</si>
  <si>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</si>
  <si>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</si>
  <si>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</si>
  <si>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</si>
  <si>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</si>
  <si>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</si>
  <si>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</si>
  <si>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</si>
  <si>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</si>
  <si>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</si>
  <si>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</si>
  <si>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</si>
  <si>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</si>
  <si>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</si>
  <si>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</si>
  <si>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</si>
  <si>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</si>
  <si>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</si>
  <si>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</si>
  <si>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</si>
  <si>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</si>
  <si>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</si>
  <si>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</si>
  <si>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</si>
  <si>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</si>
  <si>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</si>
  <si>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</si>
  <si>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</si>
  <si>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</si>
  <si>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</si>
  <si>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</si>
  <si>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</si>
  <si>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</si>
  <si>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</si>
  <si>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</si>
  <si>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</si>
  <si>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</si>
  <si>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</si>
  <si>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</si>
  <si>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</si>
  <si>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</si>
  <si>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</si>
  <si>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</si>
  <si>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</si>
  <si>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</si>
  <si>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</si>
  <si>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</si>
  <si>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</si>
  <si>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</si>
  <si>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</si>
  <si>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</si>
  <si>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</si>
  <si>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</si>
  <si>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</si>
  <si>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</si>
  <si>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</si>
  <si>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</si>
  <si>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</si>
  <si>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</si>
  <si>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</si>
  <si>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</si>
  <si>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</si>
  <si>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</si>
  <si>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</si>
  <si>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</si>
  <si>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</si>
  <si>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</si>
  <si>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</si>
  <si>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</si>
  <si>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</si>
  <si>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</si>
  <si>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</si>
  <si>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</si>
  <si>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</si>
  <si>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</si>
  <si>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</si>
  <si>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</si>
  <si>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</si>
  <si>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</si>
  <si>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</si>
  <si>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</si>
  <si>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</si>
  <si>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</si>
  <si>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</si>
  <si>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</si>
  <si>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</si>
  <si>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</si>
  <si>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</si>
  <si>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</si>
  <si>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</si>
  <si>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</si>
  <si>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</si>
  <si>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</si>
  <si>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</si>
  <si>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</si>
  <si>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</si>
  <si>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</si>
  <si>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</si>
  <si>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</si>
  <si>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</si>
  <si>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</si>
  <si>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</si>
  <si>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</si>
  <si>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</si>
  <si>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</si>
  <si>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</si>
  <si>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</si>
  <si>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</si>
  <si>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</si>
  <si>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</si>
  <si>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</si>
  <si>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</si>
  <si>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</si>
  <si>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</si>
  <si>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</si>
  <si>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</si>
  <si>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</si>
  <si>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</si>
  <si>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</si>
  <si>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</si>
  <si>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</si>
  <si>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</si>
  <si>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</si>
  <si>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</si>
  <si>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</si>
  <si>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</si>
  <si>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</si>
  <si>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</si>
  <si>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</si>
  <si>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</si>
  <si>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</si>
  <si>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</si>
  <si>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</si>
  <si>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</si>
  <si>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</si>
  <si>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</si>
  <si>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</si>
  <si>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</si>
  <si>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</si>
  <si>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</si>
  <si>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</si>
  <si>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</si>
  <si>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</si>
  <si>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</si>
  <si>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</si>
  <si>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</si>
  <si>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</si>
  <si>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</si>
  <si>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</si>
  <si>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</si>
  <si>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</si>
  <si>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</si>
  <si>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</si>
  <si>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</si>
  <si>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</si>
  <si>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</si>
  <si>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</si>
  <si>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</si>
  <si>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</si>
  <si>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</si>
  <si>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</si>
  <si>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</si>
  <si>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</si>
  <si>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</si>
  <si>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</si>
  <si>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</si>
  <si>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</si>
  <si>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</si>
  <si>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</si>
  <si>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</si>
  <si>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</si>
  <si>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</si>
  <si>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</si>
  <si>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</si>
  <si>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</si>
  <si>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</si>
  <si>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</si>
  <si>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</si>
  <si>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</si>
  <si>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</si>
  <si>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</si>
  <si>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</si>
  <si>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</si>
  <si>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</si>
  <si>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</si>
  <si>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</si>
  <si>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</si>
  <si>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</si>
  <si>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</si>
  <si>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</si>
  <si>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</si>
  <si>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</si>
  <si>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</si>
  <si>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</si>
  <si>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</si>
  <si>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</si>
  <si>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</si>
  <si>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</si>
  <si>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</si>
  <si>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</si>
  <si>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</si>
  <si>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</si>
  <si>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</si>
  <si>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</si>
  <si>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</si>
  <si>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</si>
  <si>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</si>
  <si>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</si>
  <si>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</si>
  <si>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</si>
  <si>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</si>
  <si>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</si>
  <si>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</si>
  <si>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</si>
  <si>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</si>
  <si>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</si>
  <si>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</si>
  <si>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</si>
  <si>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</si>
  <si>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</si>
  <si>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</si>
  <si>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</si>
  <si>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</si>
  <si>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</si>
  <si>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</si>
  <si>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</si>
  <si>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</si>
  <si>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</si>
  <si>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</si>
  <si>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</si>
  <si>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</si>
  <si>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</si>
  <si>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</si>
  <si>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</si>
  <si>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</si>
  <si>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</si>
  <si>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</si>
  <si>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</si>
  <si>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</si>
  <si>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</si>
  <si>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</si>
  <si>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</si>
  <si>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</si>
  <si>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</si>
  <si>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</si>
  <si>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</si>
  <si>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</si>
  <si>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</si>
  <si>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</si>
  <si>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</si>
  <si>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</si>
  <si>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</si>
  <si>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</si>
  <si>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</si>
  <si>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</si>
  <si>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</si>
  <si>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</si>
  <si>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</si>
  <si>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</si>
  <si>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</si>
  <si>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</si>
  <si>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</si>
  <si>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</si>
  <si>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</si>
  <si>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</si>
  <si>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</si>
  <si>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</si>
  <si>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</si>
  <si>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</si>
  <si>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</si>
  <si>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</si>
  <si>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</si>
  <si>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</si>
  <si>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</si>
  <si>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</si>
  <si>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</si>
  <si>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</si>
  <si>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</si>
  <si>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</si>
  <si>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</si>
  <si>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</si>
  <si>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</si>
  <si>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</si>
  <si>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</si>
  <si>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</si>
  <si>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</si>
  <si>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</si>
  <si>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</si>
  <si>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</si>
  <si>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</si>
  <si>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</si>
  <si>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</si>
  <si>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</si>
  <si>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</si>
  <si>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</si>
  <si>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</si>
  <si>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</si>
  <si>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</si>
  <si>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</si>
  <si>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</si>
  <si>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</si>
  <si>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</si>
  <si>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</si>
  <si>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</si>
  <si>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</si>
  <si>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</si>
  <si>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</si>
  <si>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</si>
  <si>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</si>
  <si>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</si>
  <si>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</si>
  <si>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</si>
  <si>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</si>
  <si>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</si>
  <si>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</si>
  <si>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</si>
  <si>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</si>
  <si>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</si>
  <si>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</si>
  <si>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</si>
  <si>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</si>
  <si>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</si>
  <si>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</si>
  <si>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</si>
  <si>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</si>
  <si>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</si>
  <si>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</si>
  <si>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</si>
  <si>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</si>
  <si>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</si>
  <si>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</si>
  <si>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</si>
  <si>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</si>
  <si>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</si>
  <si>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</si>
  <si>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</si>
  <si>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</si>
  <si>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</si>
  <si>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</si>
  <si>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</si>
  <si>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</si>
  <si>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</si>
  <si>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</si>
  <si>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</si>
  <si>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</si>
  <si>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</si>
  <si>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</si>
  <si>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</si>
  <si>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</si>
  <si>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</si>
  <si>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</si>
  <si>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</si>
  <si>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</si>
  <si>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</si>
  <si>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</si>
  <si>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</si>
  <si>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</si>
  <si>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</si>
  <si>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</si>
  <si>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</si>
  <si>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</si>
  <si>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</si>
  <si>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</si>
  <si>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</si>
  <si>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</si>
  <si>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</si>
  <si>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</si>
  <si>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</si>
  <si>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</si>
  <si>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</si>
  <si>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</si>
  <si>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</si>
  <si>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</si>
  <si>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</si>
  <si>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</si>
  <si>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</si>
  <si>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</si>
  <si>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</si>
  <si>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</si>
  <si>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</si>
  <si>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</si>
  <si>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</si>
  <si>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</si>
  <si>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</si>
  <si>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</si>
  <si>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</si>
  <si>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</si>
  <si>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</si>
  <si>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</si>
  <si>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</si>
  <si>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</si>
  <si>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</si>
  <si>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</si>
  <si>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</si>
  <si>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</si>
  <si>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</si>
  <si>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</si>
  <si>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</si>
  <si>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</si>
  <si>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</si>
  <si>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</si>
  <si>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</si>
  <si>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</si>
  <si>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</si>
  <si>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</si>
  <si>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</si>
  <si>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</si>
  <si>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</si>
  <si>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</si>
  <si>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</si>
  <si>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</si>
  <si>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</si>
  <si>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</si>
  <si>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</si>
  <si>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</si>
  <si>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</si>
  <si>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</si>
  <si>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</si>
  <si>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</si>
  <si>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</si>
  <si>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</si>
  <si>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</si>
  <si>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</si>
  <si>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</si>
  <si>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</si>
  <si>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</si>
  <si>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</si>
  <si>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</si>
  <si>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</si>
  <si>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</si>
  <si>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</si>
  <si>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</si>
  <si>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</si>
  <si>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</si>
  <si>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</si>
  <si>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</si>
  <si>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</si>
  <si>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</si>
  <si>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</si>
  <si>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</si>
  <si>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</si>
  <si>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</si>
  <si>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</si>
  <si>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</si>
  <si>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</si>
  <si>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</si>
  <si>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</si>
  <si>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</si>
  <si>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</si>
  <si>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</si>
  <si>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</si>
  <si>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</si>
  <si>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</si>
  <si>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</si>
  <si>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</si>
  <si>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</si>
  <si>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</si>
  <si>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</si>
  <si>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</si>
  <si>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</si>
  <si>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</si>
  <si>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</si>
  <si>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</si>
  <si>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</si>
  <si>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</si>
  <si>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</si>
  <si>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</si>
  <si>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</si>
  <si>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</si>
  <si>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</si>
  <si>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</si>
  <si>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</si>
  <si>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</si>
  <si>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</si>
  <si>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</si>
  <si>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</si>
  <si>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</si>
  <si>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</si>
  <si>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</si>
  <si>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</si>
  <si>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</si>
  <si>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</si>
  <si>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</si>
  <si>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</si>
  <si>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</si>
  <si>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</si>
  <si>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</si>
  <si>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</si>
  <si>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</si>
  <si>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</si>
  <si>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</si>
  <si>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</si>
  <si>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</si>
  <si>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</si>
  <si>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</si>
  <si>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</si>
  <si>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</si>
  <si>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</si>
  <si>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</si>
  <si>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</si>
  <si>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</si>
  <si>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</si>
  <si>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</si>
  <si>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</si>
  <si>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</si>
  <si>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</si>
  <si>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</si>
  <si>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</si>
  <si>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</si>
  <si>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</si>
  <si>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</si>
  <si>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</si>
  <si>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</si>
  <si>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</si>
  <si>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</si>
  <si>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</si>
  <si>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</si>
  <si>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</si>
  <si>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</si>
  <si>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</si>
  <si>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</si>
  <si>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</si>
  <si>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</si>
  <si>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</si>
  <si>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</si>
  <si>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</si>
  <si>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</si>
  <si>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</si>
  <si>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</si>
  <si>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</si>
  <si>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</si>
  <si>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</si>
  <si>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</si>
  <si>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</si>
  <si>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</si>
  <si>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</si>
  <si>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</si>
  <si>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</si>
  <si>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</si>
  <si>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</si>
  <si>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</si>
  <si>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</si>
  <si>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</si>
  <si>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</si>
  <si>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</si>
  <si>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</si>
  <si>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</si>
  <si>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</si>
  <si>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</si>
  <si>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</si>
  <si>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</si>
  <si>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</si>
  <si>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</si>
  <si>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</si>
  <si>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</si>
  <si>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</si>
  <si>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</si>
  <si>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</si>
  <si>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</si>
  <si>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</si>
  <si>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</si>
  <si>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</si>
  <si>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</si>
  <si>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</si>
  <si>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</si>
  <si>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</si>
  <si>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</si>
  <si>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</si>
  <si>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</si>
  <si>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</si>
  <si>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</si>
  <si>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</si>
  <si>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</si>
  <si>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</si>
  <si>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</si>
  <si>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</si>
  <si>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</si>
  <si>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</si>
  <si>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</si>
  <si>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</si>
  <si>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</si>
  <si>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</si>
  <si>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</si>
  <si>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</si>
  <si>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</si>
  <si>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</si>
  <si>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</si>
  <si>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</si>
  <si>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</si>
  <si>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</si>
  <si>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</si>
  <si>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</si>
  <si>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</si>
  <si>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</si>
  <si>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</si>
  <si>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</si>
  <si>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</si>
  <si>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</si>
  <si>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</si>
  <si>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</si>
  <si>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</si>
  <si>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</si>
  <si>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</si>
  <si>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</si>
  <si>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</si>
  <si>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</si>
  <si>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</si>
  <si>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</si>
  <si>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</si>
  <si>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</si>
  <si>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</si>
  <si>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</si>
  <si>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</si>
  <si>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</si>
  <si>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</si>
  <si>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</si>
  <si>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</si>
  <si>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</si>
  <si>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</si>
  <si>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</si>
  <si>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</si>
  <si>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</si>
  <si>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</si>
  <si>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</si>
  <si>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</si>
  <si>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</si>
  <si>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</si>
  <si>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</si>
  <si>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</si>
  <si>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</si>
  <si>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</si>
  <si>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</si>
  <si>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</si>
  <si>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</si>
  <si>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</si>
  <si>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</si>
  <si>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</si>
  <si>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</si>
  <si>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</si>
  <si>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</si>
  <si>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</si>
  <si>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</si>
  <si>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</si>
  <si>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</si>
  <si>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</si>
  <si>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</si>
  <si>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</si>
  <si>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</si>
  <si>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</si>
  <si>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</si>
  <si>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</si>
  <si>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</si>
  <si>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</si>
  <si>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</si>
  <si>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</si>
  <si>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</si>
  <si>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</si>
  <si>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</si>
  <si>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</si>
  <si>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</si>
  <si>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</si>
  <si>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</si>
  <si>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</si>
  <si>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</si>
  <si>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</si>
  <si>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</si>
  <si>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</si>
  <si>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</si>
  <si>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</si>
  <si>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</si>
  <si>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</si>
  <si>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</si>
  <si>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</si>
  <si>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</si>
  <si>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</si>
  <si>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</si>
  <si>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</si>
  <si>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</si>
  <si>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</si>
  <si>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</si>
  <si>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</si>
  <si>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</si>
  <si>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</si>
  <si>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</si>
  <si>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</si>
  <si>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</si>
  <si>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</si>
  <si>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</si>
  <si>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</si>
  <si>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</si>
  <si>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</si>
  <si>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</si>
  <si>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</si>
  <si>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</si>
  <si>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</si>
  <si>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</si>
  <si>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</si>
  <si>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</si>
  <si>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</si>
  <si>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</si>
  <si>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</si>
  <si>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</si>
  <si>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</si>
  <si>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</si>
  <si>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</si>
  <si>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</si>
  <si>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</si>
  <si>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</si>
  <si>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</si>
  <si>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</si>
  <si>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</si>
  <si>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</si>
  <si>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</si>
  <si>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</si>
  <si>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</si>
  <si>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</si>
  <si>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</si>
  <si>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</si>
  <si>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</si>
  <si>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</si>
  <si>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</si>
  <si>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</si>
  <si>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</si>
  <si>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</si>
  <si>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</si>
  <si>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</si>
  <si>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</si>
  <si>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</si>
  <si>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</si>
  <si>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</si>
  <si>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</si>
  <si>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</si>
  <si>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</si>
  <si>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</si>
  <si>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</si>
  <si>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</si>
  <si>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</si>
  <si>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</si>
  <si>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</si>
  <si>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</si>
  <si>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</si>
  <si>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</si>
  <si>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</si>
  <si>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</si>
  <si>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</si>
  <si>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</si>
  <si>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</si>
  <si>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</si>
  <si>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</si>
  <si>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</si>
  <si>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</si>
  <si>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</si>
  <si>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</si>
  <si>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</si>
  <si>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</si>
  <si>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</si>
  <si>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</si>
  <si>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</si>
  <si>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</si>
  <si>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</si>
  <si>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</si>
  <si>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</si>
  <si>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</si>
  <si>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</si>
  <si>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</si>
  <si>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</si>
  <si>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</si>
  <si>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</si>
  <si>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</si>
  <si>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</si>
  <si>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</si>
  <si>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</si>
  <si>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</si>
  <si>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</si>
  <si>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</si>
  <si>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</si>
  <si>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</si>
  <si>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</si>
  <si>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</si>
  <si>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</si>
  <si>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</si>
  <si>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</si>
  <si>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</si>
  <si>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</si>
  <si>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</si>
  <si>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</si>
  <si>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</si>
  <si>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</si>
  <si>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</si>
  <si>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</si>
  <si>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</si>
  <si>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</si>
  <si>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</si>
  <si>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</si>
  <si>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</si>
  <si>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</si>
  <si>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</si>
  <si>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</si>
  <si>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</si>
  <si>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</si>
  <si>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</si>
  <si>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</si>
  <si>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</si>
  <si>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</si>
  <si>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</si>
  <si>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</si>
  <si>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</si>
  <si>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</si>
  <si>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</si>
  <si>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</si>
  <si>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</si>
  <si>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</si>
  <si>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</si>
  <si>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</si>
  <si>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</si>
  <si>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</si>
  <si>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</si>
  <si>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</si>
  <si>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</si>
  <si>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</si>
  <si>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</si>
  <si>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</si>
  <si>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</si>
  <si>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</si>
  <si>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</si>
  <si>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</si>
  <si>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</si>
  <si>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</si>
  <si>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</si>
  <si>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</si>
  <si>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</si>
  <si>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</si>
  <si>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</si>
  <si>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</si>
  <si>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</si>
  <si>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</si>
  <si>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</si>
  <si>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</si>
  <si>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</si>
  <si>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</si>
  <si>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</si>
  <si>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</si>
  <si>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</si>
  <si>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</si>
  <si>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</si>
  <si>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</si>
  <si>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</si>
  <si>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</si>
  <si>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</si>
  <si>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</si>
  <si>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</si>
  <si>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</si>
  <si>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</si>
  <si>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</si>
  <si>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</si>
  <si>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</si>
  <si>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</si>
  <si>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</si>
  <si>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</si>
  <si>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</si>
  <si>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</si>
  <si>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</si>
  <si>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</si>
  <si>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</si>
  <si>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</si>
  <si>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</si>
  <si>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</si>
  <si>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</si>
  <si>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</si>
  <si>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</si>
  <si>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</si>
  <si>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</si>
  <si>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</si>
  <si>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</si>
  <si>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</si>
  <si>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</si>
  <si>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</si>
  <si>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</si>
  <si>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</si>
  <si>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</si>
  <si>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</si>
  <si>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</si>
  <si>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</si>
  <si>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</si>
  <si>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</si>
  <si>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</si>
  <si>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</si>
  <si>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</si>
  <si>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</si>
  <si>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</si>
  <si>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</si>
  <si>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</si>
  <si>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</si>
  <si>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</si>
  <si>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</si>
  <si>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</si>
  <si>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</si>
  <si>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</si>
  <si>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</si>
  <si>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</si>
  <si>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</si>
  <si>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</si>
  <si>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</si>
  <si>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</si>
  <si>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</si>
  <si>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</si>
  <si>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</si>
  <si>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</si>
  <si>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</si>
  <si>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</si>
  <si>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</si>
  <si>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</si>
  <si>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</si>
  <si>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</si>
  <si>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</si>
  <si>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</si>
  <si>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</si>
  <si>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</si>
  <si>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</si>
  <si>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</si>
  <si>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</si>
  <si>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</si>
  <si>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</si>
  <si>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</si>
  <si>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</si>
  <si>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</si>
  <si>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</si>
  <si>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</si>
  <si>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</si>
  <si>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</si>
  <si>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</si>
  <si>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</si>
  <si>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</si>
  <si>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</si>
  <si>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</si>
  <si>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</si>
  <si>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</si>
  <si>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</si>
  <si>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</si>
  <si>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</si>
  <si>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</si>
  <si>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</si>
  <si>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</si>
  <si>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</si>
  <si>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</si>
  <si>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</si>
  <si>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</si>
  <si>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</si>
  <si>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</si>
  <si>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</si>
  <si>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</si>
  <si>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</si>
  <si>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</si>
  <si>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</si>
  <si>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</si>
  <si>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</si>
  <si>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</si>
  <si>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</si>
  <si>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</si>
  <si>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</si>
  <si>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</si>
  <si>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</si>
  <si>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</si>
  <si>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</si>
  <si>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</si>
  <si>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</si>
  <si>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</si>
  <si>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</si>
  <si>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</si>
  <si>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</si>
  <si>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</si>
  <si>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</si>
  <si>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</si>
  <si>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</si>
  <si>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</si>
  <si>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</si>
  <si>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</si>
  <si>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</si>
  <si>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</si>
  <si>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</si>
  <si>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</si>
  <si>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</si>
  <si>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</si>
  <si>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</si>
  <si>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</si>
  <si>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</si>
  <si>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</si>
  <si>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</si>
  <si>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</si>
  <si>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</si>
  <si>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</si>
  <si>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</si>
  <si>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</si>
  <si>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</si>
  <si>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</si>
  <si>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</si>
  <si>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</si>
  <si>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</si>
  <si>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</si>
  <si>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</si>
  <si>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</si>
  <si>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</si>
  <si>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</si>
  <si>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</si>
  <si>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</si>
  <si>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</si>
  <si>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</si>
  <si>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</si>
  <si>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</si>
  <si>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</si>
  <si>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</si>
  <si>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</si>
  <si>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</si>
  <si>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</si>
  <si>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</si>
  <si>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</si>
  <si>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</si>
  <si>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</si>
  <si>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</si>
  <si>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</si>
  <si>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</si>
  <si>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</si>
  <si>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</si>
  <si>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</si>
  <si>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</si>
  <si>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</si>
  <si>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</si>
  <si>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</si>
  <si>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</si>
  <si>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</si>
  <si>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</si>
  <si>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</si>
  <si>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</si>
  <si>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</si>
  <si>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</si>
  <si>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</si>
  <si>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</si>
  <si>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</si>
  <si>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</si>
  <si>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</si>
  <si>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</si>
  <si>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</si>
  <si>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</si>
  <si>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</si>
  <si>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</si>
  <si>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</si>
  <si>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</si>
  <si>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</si>
  <si>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</si>
  <si>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</si>
  <si>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</si>
  <si>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</si>
  <si>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</si>
  <si>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</si>
  <si>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</si>
  <si>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</si>
  <si>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</si>
  <si>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</si>
  <si>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</si>
  <si>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</si>
  <si>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</si>
  <si>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</si>
  <si>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</si>
  <si>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</si>
  <si>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</si>
  <si>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</si>
  <si>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</si>
  <si>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</si>
  <si>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</si>
  <si>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</si>
  <si>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</si>
  <si>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</si>
  <si>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</si>
  <si>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</si>
  <si>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</si>
  <si>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</si>
  <si>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</si>
  <si>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</si>
  <si>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</si>
  <si>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</si>
  <si>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</si>
  <si>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</si>
  <si>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</si>
  <si>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</si>
  <si>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</si>
  <si>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</si>
  <si>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</si>
  <si>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</si>
  <si>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</si>
  <si>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</si>
  <si>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</si>
  <si>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</si>
  <si>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</si>
  <si>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</si>
  <si>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</si>
  <si>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</si>
  <si>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</si>
  <si>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</si>
  <si>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</si>
  <si>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</si>
  <si>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</si>
  <si>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</si>
  <si>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</si>
  <si>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</si>
  <si>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</si>
  <si>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</si>
  <si>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</si>
  <si>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</si>
  <si>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</si>
  <si>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</si>
  <si>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</si>
  <si>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</si>
  <si>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</si>
  <si>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</si>
  <si>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</si>
  <si>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</si>
  <si>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</si>
  <si>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</si>
  <si>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</si>
  <si>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</si>
  <si>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</si>
  <si>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</si>
  <si>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</si>
  <si>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</si>
  <si>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</si>
  <si>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</si>
  <si>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</si>
  <si>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</si>
  <si>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</si>
  <si>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</si>
  <si>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</si>
  <si>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</si>
  <si>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</si>
  <si>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</si>
  <si>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</si>
  <si>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</si>
  <si>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</si>
  <si>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</si>
  <si>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</si>
  <si>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</si>
  <si>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</si>
  <si>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</si>
  <si>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</si>
  <si>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</si>
  <si>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</si>
  <si>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</si>
  <si>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</si>
  <si>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</si>
  <si>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</si>
  <si>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</si>
  <si>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</si>
  <si>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</si>
  <si>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</si>
  <si>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</si>
  <si>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</si>
  <si>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</si>
  <si>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</si>
  <si>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</si>
  <si>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</si>
  <si>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</si>
  <si>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</si>
  <si>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</si>
  <si>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</si>
  <si>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</si>
  <si>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</si>
  <si>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</si>
  <si>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</si>
  <si>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</si>
  <si>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</si>
  <si>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</si>
  <si>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</si>
  <si>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</si>
  <si>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</si>
  <si>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</si>
  <si>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</si>
  <si>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</si>
  <si>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</si>
  <si>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</si>
  <si>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</si>
  <si>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</si>
  <si>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</si>
  <si>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</si>
  <si>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</si>
  <si>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</si>
  <si>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</si>
  <si>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</si>
  <si>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</si>
  <si>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</si>
  <si>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</si>
  <si>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</si>
  <si>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</si>
  <si>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</si>
  <si>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</si>
  <si>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</si>
  <si>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</si>
  <si>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</si>
  <si>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</si>
  <si>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</si>
  <si>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</si>
  <si>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</si>
  <si>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</si>
  <si>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</si>
  <si>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</si>
  <si>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</si>
  <si>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</si>
  <si>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</si>
  <si>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</si>
  <si>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</si>
  <si>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</si>
  <si>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</si>
  <si>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</si>
  <si>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</si>
  <si>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</si>
  <si>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</si>
  <si>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</si>
  <si>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</si>
  <si>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</si>
  <si>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</si>
  <si>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</si>
  <si>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</si>
  <si>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</si>
  <si>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</si>
  <si>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</si>
  <si>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</si>
  <si>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</si>
  <si>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</si>
  <si>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</si>
  <si>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</si>
  <si>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</si>
  <si>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</si>
  <si>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</si>
  <si>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</si>
  <si>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</si>
  <si>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</si>
  <si>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</si>
  <si>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</si>
  <si>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</si>
  <si>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</si>
  <si>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</si>
  <si>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</si>
  <si>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</si>
  <si>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</si>
  <si>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</si>
  <si>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</si>
  <si>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</si>
  <si>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</si>
  <si>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</si>
  <si>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</si>
  <si>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</si>
  <si>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</si>
  <si>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</si>
  <si>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</si>
  <si>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</si>
  <si>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</si>
  <si>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</si>
  <si>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</si>
  <si>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</si>
  <si>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</si>
  <si>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</si>
  <si>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</si>
  <si>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</si>
  <si>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</si>
  <si>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</si>
  <si>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</si>
  <si>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</si>
  <si>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</si>
  <si>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</si>
  <si>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</si>
  <si>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</si>
  <si>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</si>
  <si>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</si>
  <si>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</si>
  <si>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</si>
  <si>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</si>
  <si>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</si>
  <si>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</si>
  <si>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</si>
  <si>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</si>
  <si>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</si>
  <si>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</si>
  <si>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</si>
  <si>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</si>
  <si>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</si>
  <si>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</si>
  <si>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</si>
  <si>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</si>
  <si>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</si>
  <si>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</si>
  <si>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</si>
  <si>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</si>
  <si>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</si>
  <si>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</si>
  <si>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</si>
  <si>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</si>
  <si>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</si>
  <si>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</si>
  <si>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</si>
  <si>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</si>
  <si>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</si>
  <si>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</si>
  <si>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</si>
  <si>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</si>
  <si>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</si>
  <si>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</si>
  <si>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</si>
  <si>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</si>
  <si>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</si>
  <si>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</si>
  <si>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</si>
  <si>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</si>
  <si>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</si>
  <si>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</si>
  <si>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</si>
  <si>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</si>
  <si>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</si>
  <si>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</si>
  <si>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</si>
  <si>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</si>
  <si>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</si>
  <si>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</si>
  <si>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</si>
  <si>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</si>
  <si>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</si>
  <si>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</si>
  <si>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</si>
  <si>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</si>
  <si>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</si>
  <si>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</si>
  <si>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</si>
  <si>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</si>
  <si>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</si>
  <si>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</si>
  <si>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</si>
  <si>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</si>
  <si>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</si>
  <si>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</si>
  <si>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</si>
  <si>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</si>
  <si>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</si>
  <si>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</si>
  <si>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</si>
  <si>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</si>
  <si>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</si>
  <si>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</si>
  <si>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</si>
  <si>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</si>
  <si>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</si>
  <si>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</si>
  <si>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</si>
  <si>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</si>
  <si>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</si>
  <si>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</si>
  <si>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</si>
  <si>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</si>
  <si>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</si>
  <si>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</si>
  <si>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</si>
  <si>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</si>
  <si>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</si>
  <si>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</si>
  <si>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</si>
  <si>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</si>
  <si>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</si>
  <si>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</si>
  <si>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</si>
  <si>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</si>
  <si>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</si>
  <si>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</si>
  <si>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</si>
  <si>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</si>
  <si>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</si>
  <si>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</si>
  <si>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</si>
  <si>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</si>
  <si>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</si>
  <si>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</si>
  <si>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</si>
  <si>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</si>
  <si>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</si>
  <si>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</si>
  <si>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</si>
  <si>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</si>
  <si>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</si>
  <si>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</si>
  <si>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</si>
  <si>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</si>
  <si>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</si>
  <si>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</si>
  <si>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</si>
  <si>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</si>
  <si>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</si>
  <si>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</si>
  <si>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</si>
  <si>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</si>
  <si>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</si>
  <si>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</si>
  <si>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</si>
  <si>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</si>
  <si>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</si>
  <si>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</si>
  <si>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</si>
  <si>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</si>
  <si>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</si>
  <si>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</si>
  <si>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</si>
  <si>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</si>
  <si>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</si>
  <si>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</si>
  <si>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</si>
  <si>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</si>
  <si>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</si>
  <si>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</si>
  <si>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</si>
  <si>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</si>
  <si>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</si>
  <si>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</si>
  <si>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</si>
  <si>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</si>
  <si>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</si>
  <si>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</si>
  <si>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</si>
  <si>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</si>
  <si>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</si>
  <si>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</si>
  <si>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</si>
  <si>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</si>
  <si>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</si>
  <si>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</si>
  <si>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</si>
  <si>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</si>
  <si>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</si>
  <si>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</si>
  <si>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</si>
  <si>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</si>
  <si>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</si>
  <si>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</si>
  <si>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</si>
  <si>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</si>
  <si>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</si>
  <si>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</si>
  <si>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</si>
  <si>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</si>
  <si>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</si>
  <si>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</si>
  <si>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</si>
  <si>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</si>
  <si>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</si>
  <si>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</si>
  <si>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</si>
  <si>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</si>
  <si>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</si>
  <si>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</si>
  <si>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</si>
  <si>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</si>
  <si>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</si>
  <si>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</si>
  <si>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</si>
  <si>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</si>
  <si>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</si>
  <si>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</si>
  <si>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</si>
  <si>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</si>
  <si>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</si>
  <si>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</si>
  <si>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</si>
  <si>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</si>
  <si>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</si>
  <si>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</si>
  <si>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</si>
  <si>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</si>
  <si>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</si>
  <si>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</si>
  <si>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</si>
  <si>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</si>
  <si>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</si>
  <si>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</si>
  <si>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</si>
  <si>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</si>
  <si>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</si>
  <si>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</si>
  <si>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</si>
  <si>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</si>
  <si>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</si>
  <si>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</si>
  <si>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</si>
  <si>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</si>
  <si>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</si>
  <si>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</si>
  <si>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</si>
  <si>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</si>
  <si>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</si>
  <si>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</si>
  <si>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</si>
  <si>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</si>
  <si>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</si>
  <si>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</si>
  <si>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</si>
  <si>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</si>
  <si>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</si>
  <si>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</si>
  <si>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</si>
  <si>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</si>
  <si>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</si>
  <si>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</si>
  <si>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</si>
  <si>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</si>
  <si>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</si>
  <si>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</si>
  <si>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</si>
  <si>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FLOIRAC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</si>
  <si>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</si>
  <si>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</si>
  <si>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</si>
  <si>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</si>
  <si>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</si>
  <si>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</si>
  <si>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</si>
  <si>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</si>
  <si>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</si>
  <si>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</si>
  <si>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</si>
  <si>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</si>
  <si>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</si>
  <si>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</si>
  <si>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</si>
  <si>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</si>
  <si>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</si>
  <si>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</si>
  <si>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</si>
  <si>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</si>
  <si>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</si>
  <si>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</si>
  <si>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</si>
  <si>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</si>
  <si>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</si>
  <si>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</si>
  <si>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</si>
  <si>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</si>
  <si>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</si>
  <si>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</si>
  <si>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</si>
  <si>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</si>
  <si>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</si>
  <si>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</si>
  <si>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</si>
  <si>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</si>
  <si>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</si>
  <si>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</si>
  <si>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</si>
  <si>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</si>
  <si>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</si>
  <si>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</si>
  <si>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</si>
  <si>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</si>
  <si>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</si>
  <si>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</si>
  <si>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</si>
  <si>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</si>
  <si>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</si>
  <si>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</si>
  <si>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</si>
  <si>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</si>
  <si>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</si>
  <si>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</si>
  <si>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</si>
  <si>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</si>
  <si>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</si>
  <si>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</si>
  <si>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</si>
  <si>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</si>
  <si>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</si>
  <si>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</si>
  <si>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</si>
  <si>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</si>
  <si>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</si>
  <si>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</si>
  <si>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</si>
  <si>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</si>
  <si>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</si>
  <si>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</si>
  <si>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</si>
  <si>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</si>
  <si>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</si>
  <si>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</si>
  <si>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</si>
  <si>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</si>
  <si>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</si>
  <si>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</si>
  <si>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</si>
  <si>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</si>
  <si>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</si>
  <si>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</si>
  <si>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d'écrevisses Pacifastacus, traces de loutres. Présence de Balsamine de himalaya et de Bidens frondosa.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</si>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</sst>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620246</v>
      </c>
      <c r="G10" s="25"/>
      <c r="H10" s="25"/>
    </row>
    <row r="11" customFormat="false" ht="15" hidden="false" customHeight="false" outlineLevel="0" collapsed="false">
      <c r="A11" s="26" t="s">
        <v>5183</v>
      </c>
      <c r="B11" s="30" t="n">
        <v>44427</v>
      </c>
      <c r="D11" s="26" t="s">
        <v>5184</v>
      </c>
      <c r="E11" s="29" t="n">
        <v>6354566</v>
      </c>
      <c r="G11" s="25"/>
      <c r="H11" s="25"/>
    </row>
    <row r="12" customFormat="false" ht="15" hidden="false" customHeight="false" outlineLevel="0" collapsed="false">
      <c r="A12" s="26" t="s">
        <v>5185</v>
      </c>
      <c r="B12" s="29" t="s">
        <v>5186</v>
      </c>
      <c r="D12" s="26" t="s">
        <v>5187</v>
      </c>
      <c r="E12" s="29" t="n">
        <v>620153</v>
      </c>
      <c r="G12" s="25"/>
      <c r="H12" s="25"/>
    </row>
    <row r="13" customFormat="false" ht="17.25" hidden="false" customHeight="true" outlineLevel="0" collapsed="false">
      <c r="A13" s="12"/>
      <c r="B13" s="31"/>
      <c r="D13" s="26" t="s">
        <v>5188</v>
      </c>
      <c r="E13" s="29" t="n">
        <v>6354525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620246</v>
      </c>
    </row>
    <row r="18" customFormat="false" ht="15" hidden="false" customHeight="false" outlineLevel="0" collapsed="false">
      <c r="A18" s="36"/>
      <c r="B18" s="37" t="s">
        <v>5196</v>
      </c>
      <c r="C18" s="38" t="n">
        <f aca="false">E11</f>
        <v>6354566</v>
      </c>
    </row>
    <row r="19" customFormat="false" ht="15" hidden="false" customHeight="false" outlineLevel="0" collapsed="false">
      <c r="A19" s="33" t="s">
        <v>5197</v>
      </c>
      <c r="B19" s="39" t="n">
        <v>231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22.04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61</v>
      </c>
      <c r="D35" s="52" t="s">
        <v>5215</v>
      </c>
      <c r="E35" s="53" t="n">
        <v>39</v>
      </c>
    </row>
    <row r="36" s="56" customFormat="true" ht="15" hidden="false" customHeight="true" outlineLevel="0" collapsed="false">
      <c r="A36" s="54" t="s">
        <v>5216</v>
      </c>
      <c r="B36" s="34" t="n">
        <v>65</v>
      </c>
      <c r="C36" s="50"/>
      <c r="D36" s="55" t="s">
        <v>5217</v>
      </c>
      <c r="E36" s="34" t="n">
        <v>35</v>
      </c>
    </row>
    <row r="37" s="56" customFormat="true" ht="15" hidden="false" customHeight="true" outlineLevel="0" collapsed="false">
      <c r="A37" s="54" t="s">
        <v>5218</v>
      </c>
      <c r="B37" s="34" t="n">
        <v>20.6</v>
      </c>
      <c r="C37" s="50"/>
      <c r="D37" s="55" t="s">
        <v>5219</v>
      </c>
      <c r="E37" s="34" t="n">
        <v>24.9</v>
      </c>
    </row>
    <row r="38" s="56" customFormat="true" ht="15" hidden="false" customHeight="true" outlineLevel="0" collapsed="false">
      <c r="A38" s="54" t="s">
        <v>5220</v>
      </c>
      <c r="B38" s="34" t="n">
        <v>4</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5</v>
      </c>
      <c r="C67" s="50"/>
      <c r="D67" s="26" t="s">
        <v>5245</v>
      </c>
      <c r="E67" s="62" t="n">
        <v>3</v>
      </c>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0.63</v>
      </c>
      <c r="E98" s="82" t="n">
        <v>2</v>
      </c>
      <c r="F98" s="83" t="s">
        <v>5275</v>
      </c>
      <c r="G98" s="86"/>
      <c r="H98" s="87"/>
    </row>
    <row r="99" customFormat="false" ht="15" hidden="false" customHeight="false" outlineLevel="0" collapsed="false">
      <c r="A99" s="78" t="s">
        <v>2095</v>
      </c>
      <c r="B99" s="79" t="str">
        <f aca="false">IF(A99="NEWCOD",IF(ISBLANK(G99),"renseigner le champ 'Nouveau taxon'",G99),VLOOKUP(A99,'Ref Taxo'!A:B,2,FALSE()))</f>
        <v>Gongrosira</v>
      </c>
      <c r="C99" s="80" t="n">
        <f aca="false">IF(A99="NEWCOD",IF(ISBLANK(H99),"NoCod",H99),VLOOKUP(A99,'Ref Taxo'!A:D,4,FALSE()))</f>
        <v>30105</v>
      </c>
      <c r="D99" s="81" t="n">
        <v>0.01</v>
      </c>
      <c r="E99" s="82"/>
      <c r="F99" s="83" t="s">
        <v>5275</v>
      </c>
      <c r="G99" s="86"/>
      <c r="H99" s="87"/>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3</v>
      </c>
      <c r="E100" s="82" t="n">
        <v>0.2</v>
      </c>
      <c r="F100" s="83" t="s">
        <v>5275</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0.36</v>
      </c>
      <c r="E101" s="82" t="n">
        <v>0.18</v>
      </c>
      <c r="F101" s="83" t="s">
        <v>5275</v>
      </c>
      <c r="G101" s="86"/>
      <c r="H101" s="87"/>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0.01</v>
      </c>
      <c r="F102" s="83" t="s">
        <v>5275</v>
      </c>
      <c r="G102" s="86"/>
      <c r="H102" s="87"/>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0.01</v>
      </c>
      <c r="E103" s="82"/>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c r="E104" s="82" t="n">
        <v>0.01</v>
      </c>
      <c r="F104" s="83" t="s">
        <v>5275</v>
      </c>
      <c r="G104" s="86"/>
      <c r="H104" s="87"/>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0.02</v>
      </c>
      <c r="E105" s="82"/>
      <c r="F105" s="83" t="s">
        <v>5275</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3" t="s">
        <v>5275</v>
      </c>
      <c r="G106" s="86"/>
      <c r="H106" s="87"/>
    </row>
    <row r="107" customFormat="false" ht="15" hidden="false" customHeight="false" outlineLevel="0" collapsed="false">
      <c r="A107" s="78" t="s">
        <v>1923</v>
      </c>
      <c r="B107" s="79" t="str">
        <f aca="false">IF(A107="NEWCOD",IF(ISBLANK(G107),"renseigner le champ 'Nouveau taxon'",G107),VLOOKUP(A107,'Ref Taxo'!A:B,2,FALSE()))</f>
        <v>Fissidens fontanus</v>
      </c>
      <c r="C107" s="80" t="n">
        <f aca="false">IF(A107="NEWCOD",IF(ISBLANK(H107),"NoCod",H107),VLOOKUP(A107,'Ref Taxo'!A:D,4,FALSE()))</f>
        <v>31545</v>
      </c>
      <c r="D107" s="81" t="n">
        <v>0.01</v>
      </c>
      <c r="E107" s="82"/>
      <c r="F107" s="83" t="s">
        <v>5275</v>
      </c>
      <c r="G107" s="86"/>
      <c r="H107" s="87"/>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c r="F108" s="83" t="s">
        <v>5275</v>
      </c>
      <c r="G108" s="86"/>
      <c r="H108" s="87"/>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0.01</v>
      </c>
      <c r="E109" s="82"/>
      <c r="F109" s="83" t="s">
        <v>5275</v>
      </c>
      <c r="G109" s="86"/>
      <c r="H109" s="87"/>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0.06</v>
      </c>
      <c r="E110" s="82"/>
      <c r="F110" s="83" t="s">
        <v>5275</v>
      </c>
      <c r="G110" s="86"/>
      <c r="H110" s="87"/>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t="n">
        <v>0.01</v>
      </c>
      <c r="F111" s="83" t="s">
        <v>5276</v>
      </c>
      <c r="G111" s="86"/>
      <c r="H111" s="87"/>
    </row>
    <row r="112" customFormat="false" ht="15" hidden="false" customHeight="false" outlineLevel="0" collapsed="false">
      <c r="A112" s="78" t="s">
        <v>4146</v>
      </c>
      <c r="B112" s="79" t="str">
        <f aca="false">IF(A112="NEWCOD",IF(ISBLANK(G112),"renseigner le champ 'Nouveau taxon'",G112),VLOOKUP(A112,'Ref Taxo'!A:B,2,FALSE()))</f>
        <v>Rorippa amphibia</v>
      </c>
      <c r="C112" s="80" t="n">
        <f aca="false">IF(A112="NEWCOD",IF(ISBLANK(H112),"NoCod",H112),VLOOKUP(A112,'Ref Taxo'!A:D,4,FALSE()))</f>
        <v>1765</v>
      </c>
      <c r="D112" s="81" t="n">
        <v>0.07</v>
      </c>
      <c r="E112" s="82" t="n">
        <v>0.03</v>
      </c>
      <c r="F112" s="83" t="s">
        <v>5275</v>
      </c>
      <c r="G112" s="86"/>
      <c r="H112" s="87"/>
    </row>
    <row r="113" customFormat="false" ht="15" hidden="false" customHeight="false" outlineLevel="0" collapsed="false">
      <c r="A113" s="78" t="s">
        <v>2612</v>
      </c>
      <c r="B113" s="79" t="str">
        <f aca="false">IF(A113="NEWCOD",IF(ISBLANK(G113),"renseigner le champ 'Nouveau taxon'",G113),VLOOKUP(A113,'Ref Taxo'!A:B,2,FALSE()))</f>
        <v>Leersia oryzoides</v>
      </c>
      <c r="C113" s="80" t="n">
        <f aca="false">IF(A113="NEWCOD",IF(ISBLANK(H113),"NoCod",H113),VLOOKUP(A113,'Ref Taxo'!A:D,4,FALSE()))</f>
        <v>1569</v>
      </c>
      <c r="D113" s="81" t="n">
        <v>0.01</v>
      </c>
      <c r="E113" s="82" t="n">
        <v>0.01</v>
      </c>
      <c r="F113" s="83" t="s">
        <v>5275</v>
      </c>
      <c r="G113" s="86"/>
      <c r="H113" s="87"/>
    </row>
    <row r="114" customFormat="false" ht="1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t="n">
        <v>0.01</v>
      </c>
      <c r="E114" s="82" t="n">
        <v>0.01</v>
      </c>
      <c r="F114" s="83" t="s">
        <v>5275</v>
      </c>
      <c r="G114" s="86"/>
      <c r="H114" s="87"/>
    </row>
    <row r="115" customFormat="false" ht="15" hidden="false" customHeight="false" outlineLevel="0" collapsed="false">
      <c r="A115" s="78" t="s">
        <v>809</v>
      </c>
      <c r="B115" s="79" t="str">
        <f aca="false">IF(A115="NEWCOD",IF(ISBLANK(G115),"renseigner le champ 'Nouveau taxon'",G115),VLOOKUP(A115,'Ref Taxo'!A:B,2,FALSE()))</f>
        <v>Carex</v>
      </c>
      <c r="C115" s="80" t="n">
        <f aca="false">IF(A115="NEWCOD",IF(ISBLANK(H115),"NoCod",H115),VLOOKUP(A115,'Ref Taxo'!A:D,4,FALSE()))</f>
        <v>1466</v>
      </c>
      <c r="D115" s="81" t="n">
        <v>0.01</v>
      </c>
      <c r="E115" s="82"/>
      <c r="F115" s="83" t="s">
        <v>5275</v>
      </c>
      <c r="G115" s="86"/>
      <c r="H115" s="87"/>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t="n">
        <v>0.01</v>
      </c>
      <c r="E116" s="82" t="n">
        <v>0.01</v>
      </c>
      <c r="F116" s="83" t="s">
        <v>5275</v>
      </c>
      <c r="G116" s="86"/>
      <c r="H116" s="87"/>
    </row>
    <row r="117" customFormat="false" ht="15" hidden="false" customHeight="false" outlineLevel="0" collapsed="false">
      <c r="A117" s="78" t="s">
        <v>2642</v>
      </c>
      <c r="B117" s="79" t="str">
        <f aca="false">IF(A117="NEWCOD",IF(ISBLANK(G117),"renseigner le champ 'Nouveau taxon'",G117),VLOOKUP(A117,'Ref Taxo'!A:B,2,FALSE()))</f>
        <v>Lemna minuta</v>
      </c>
      <c r="C117" s="80" t="n">
        <f aca="false">IF(A117="NEWCOD",IF(ISBLANK(H117),"NoCod",H117),VLOOKUP(A117,'Ref Taxo'!A:D,4,FALSE()))</f>
        <v>29962</v>
      </c>
      <c r="D117" s="81" t="n">
        <v>0.01</v>
      </c>
      <c r="E117" s="82" t="n">
        <v>0.01</v>
      </c>
      <c r="F117" s="83" t="s">
        <v>5275</v>
      </c>
      <c r="G117" s="86"/>
      <c r="H117" s="87"/>
    </row>
    <row r="118" customFormat="false" ht="15" hidden="false" customHeight="false" outlineLevel="0" collapsed="false">
      <c r="A118" s="78" t="s">
        <v>3073</v>
      </c>
      <c r="B118" s="79" t="str">
        <f aca="false">IF(A118="NEWCOD",IF(ISBLANK(G118),"renseigner le champ 'Nouveau taxon'",G118),VLOOKUP(A118,'Ref Taxo'!A:B,2,FALSE()))</f>
        <v>Myriophyllum spicatum</v>
      </c>
      <c r="C118" s="80" t="n">
        <f aca="false">IF(A118="NEWCOD",IF(ISBLANK(H118),"NoCod",H118),VLOOKUP(A118,'Ref Taxo'!A:D,4,FALSE()))</f>
        <v>1778</v>
      </c>
      <c r="D118" s="81" t="n">
        <v>0.01</v>
      </c>
      <c r="E118" s="82" t="n">
        <v>0.04</v>
      </c>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