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6000" sheetId="2" r:id="rId2"/>
    <sheet name="Mises à jour" sheetId="3" r:id="rId3"/>
  </sheets>
  <definedNames/>
  <calcPr calcId="162913"/>
</workbook>
</file>

<file path=xl/sharedStrings.xml><?xml version="1.0" encoding="utf-8"?>
<sst xmlns="http://schemas.openxmlformats.org/spreadsheetml/2006/main" count="6490" uniqueCount="5304">
  <si>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</si>
  <si>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</si>
  <si>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</si>
  <si>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</si>
  <si>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</si>
  <si>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</si>
  <si>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</si>
  <si>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</si>
  <si>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</si>
  <si>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</si>
  <si>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</si>
  <si>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</si>
  <si>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</si>
  <si>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</si>
  <si>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</si>
  <si>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</si>
  <si>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</si>
  <si>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</si>
  <si>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</si>
  <si>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</si>
  <si>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</si>
  <si>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</si>
  <si>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</si>
  <si>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</si>
  <si>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</si>
  <si>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</si>
  <si>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</si>
  <si>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</si>
  <si>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</si>
  <si>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</si>
  <si>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</si>
  <si>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</si>
  <si>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</si>
  <si>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</si>
  <si>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</si>
  <si>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</si>
  <si>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</si>
  <si>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</si>
  <si>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</si>
  <si>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</si>
  <si>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</si>
  <si>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</si>
  <si>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</si>
  <si>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</si>
  <si>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</si>
  <si>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</si>
  <si>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</si>
  <si>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</si>
  <si>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</si>
  <si>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</si>
  <si>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</si>
  <si>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</si>
  <si>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</si>
  <si>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</si>
  <si>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</si>
  <si>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</si>
  <si>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</si>
  <si>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</si>
  <si>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</si>
  <si>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</si>
  <si>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</si>
  <si>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</si>
  <si>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</si>
  <si>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</si>
  <si>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</si>
  <si>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</si>
  <si>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</si>
  <si>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</si>
  <si>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</si>
  <si>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</si>
  <si>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</si>
  <si>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</si>
  <si>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</si>
  <si>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</si>
  <si>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</si>
  <si>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</si>
  <si>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</si>
  <si>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</si>
  <si>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</si>
  <si>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</si>
  <si>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</si>
  <si>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</si>
  <si>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</si>
  <si>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</si>
  <si>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</si>
  <si>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</si>
  <si>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</si>
  <si>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</si>
  <si>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</si>
  <si>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</si>
  <si>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</si>
  <si>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</si>
  <si>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</si>
  <si>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</si>
  <si>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</si>
  <si>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</si>
  <si>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</si>
  <si>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</si>
  <si>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</si>
  <si>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</si>
  <si>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</si>
  <si>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</si>
  <si>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</si>
  <si>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</si>
  <si>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</si>
  <si>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</si>
  <si>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</si>
  <si>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</si>
  <si>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</si>
  <si>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</si>
  <si>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</si>
  <si>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</si>
  <si>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</si>
  <si>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</si>
  <si>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</si>
  <si>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</si>
  <si>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</si>
  <si>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</si>
  <si>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</si>
  <si>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</si>
  <si>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</si>
  <si>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</si>
  <si>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</si>
  <si>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</si>
  <si>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</si>
  <si>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</si>
  <si>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</si>
  <si>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</si>
  <si>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</si>
  <si>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</si>
  <si>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</si>
  <si>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</si>
  <si>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</si>
  <si>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</si>
  <si>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</si>
  <si>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</si>
  <si>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</si>
  <si>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</si>
  <si>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</si>
  <si>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</si>
  <si>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</si>
  <si>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</si>
  <si>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</si>
  <si>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</si>
  <si>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</si>
  <si>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</si>
  <si>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</si>
  <si>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</si>
  <si>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</si>
  <si>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</si>
  <si>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</si>
  <si>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</si>
  <si>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</si>
  <si>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</si>
  <si>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</si>
  <si>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</si>
  <si>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</si>
  <si>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</si>
  <si>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</si>
  <si>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</si>
  <si>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</si>
  <si>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</si>
  <si>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</si>
  <si>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</si>
  <si>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</si>
  <si>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</si>
  <si>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</si>
  <si>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</si>
  <si>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</si>
  <si>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</si>
  <si>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</si>
  <si>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</si>
  <si>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</si>
  <si>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</si>
  <si>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</si>
  <si>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</si>
  <si>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</si>
  <si>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</si>
  <si>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</si>
  <si>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</si>
  <si>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</si>
  <si>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</si>
  <si>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</si>
  <si>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</si>
  <si>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</si>
  <si>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</si>
  <si>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</si>
  <si>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</si>
  <si>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</si>
  <si>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</si>
  <si>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</si>
  <si>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</si>
  <si>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</si>
  <si>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</si>
  <si>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</si>
  <si>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</si>
  <si>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</si>
  <si>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</si>
  <si>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</si>
  <si>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</si>
  <si>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</si>
  <si>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</si>
  <si>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</si>
  <si>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</si>
  <si>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</si>
  <si>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</si>
  <si>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</si>
  <si>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</si>
  <si>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</si>
  <si>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</si>
  <si>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</si>
  <si>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</si>
  <si>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</si>
  <si>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</si>
  <si>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</si>
  <si>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</si>
  <si>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</si>
  <si>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</si>
  <si>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</si>
  <si>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</si>
  <si>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</si>
  <si>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</si>
  <si>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</si>
  <si>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</si>
  <si>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</si>
  <si>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</si>
  <si>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</si>
  <si>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</si>
  <si>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</si>
  <si>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</si>
  <si>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</si>
  <si>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</si>
  <si>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</si>
  <si>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</si>
  <si>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</si>
  <si>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</si>
  <si>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</si>
  <si>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</si>
  <si>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</si>
  <si>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</si>
  <si>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</si>
  <si>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</si>
  <si>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</si>
  <si>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</si>
  <si>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</si>
  <si>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</si>
  <si>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</si>
  <si>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</si>
  <si>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</si>
  <si>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</si>
  <si>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</si>
  <si>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</si>
  <si>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</si>
  <si>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</si>
  <si>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</si>
  <si>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</si>
  <si>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</si>
  <si>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</si>
  <si>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</si>
  <si>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</si>
  <si>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</si>
  <si>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</si>
  <si>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</si>
  <si>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</si>
  <si>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</si>
  <si>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</si>
  <si>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</si>
  <si>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</si>
  <si>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</si>
  <si>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</si>
  <si>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</si>
  <si>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</si>
  <si>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</si>
  <si>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</si>
  <si>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</si>
  <si>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</si>
  <si>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</si>
  <si>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</si>
  <si>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</si>
  <si>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</si>
  <si>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</si>
  <si>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</si>
  <si>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</si>
  <si>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</si>
  <si>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</si>
  <si>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</si>
  <si>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</si>
  <si>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</si>
  <si>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</si>
  <si>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</si>
  <si>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</si>
  <si>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</si>
  <si>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</si>
  <si>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</si>
  <si>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</si>
  <si>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</si>
  <si>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</si>
  <si>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</si>
  <si>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</si>
  <si>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</si>
  <si>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</si>
  <si>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</si>
  <si>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</si>
  <si>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</si>
  <si>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</si>
  <si>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</si>
  <si>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</si>
  <si>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</si>
  <si>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</si>
  <si>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</si>
  <si>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</si>
  <si>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</si>
  <si>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</si>
  <si>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</si>
  <si>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</si>
  <si>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</si>
  <si>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</si>
  <si>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</si>
  <si>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</si>
  <si>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</si>
  <si>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</si>
  <si>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</si>
  <si>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</si>
  <si>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</si>
  <si>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</si>
  <si>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</si>
  <si>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</si>
  <si>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</si>
  <si>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</si>
  <si>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</si>
  <si>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</si>
  <si>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</si>
  <si>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</si>
  <si>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</si>
  <si>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</si>
  <si>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</si>
  <si>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</si>
  <si>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</si>
  <si>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</si>
  <si>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</si>
  <si>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</si>
  <si>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</si>
  <si>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</si>
  <si>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</si>
  <si>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</si>
  <si>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</si>
  <si>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</si>
  <si>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</si>
  <si>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</si>
  <si>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</si>
  <si>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</si>
  <si>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</si>
  <si>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</si>
  <si>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</si>
  <si>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</si>
  <si>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</si>
  <si>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</si>
  <si>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</si>
  <si>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</si>
  <si>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</si>
  <si>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</si>
  <si>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</si>
  <si>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</si>
  <si>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</si>
  <si>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</si>
  <si>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</si>
  <si>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</si>
  <si>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</si>
  <si>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</si>
  <si>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</si>
  <si>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</si>
  <si>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</si>
  <si>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</si>
  <si>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</si>
  <si>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</si>
  <si>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</si>
  <si>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</si>
  <si>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</si>
  <si>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</si>
  <si>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</si>
  <si>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</si>
  <si>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</si>
  <si>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</si>
  <si>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</si>
  <si>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</si>
  <si>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</si>
  <si>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</si>
  <si>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</si>
  <si>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</si>
  <si>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</si>
  <si>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</si>
  <si>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</si>
  <si>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</si>
  <si>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</si>
  <si>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</si>
  <si>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</si>
  <si>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</si>
  <si>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</si>
  <si>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</si>
  <si>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</si>
  <si>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</si>
  <si>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</si>
  <si>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</si>
  <si>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</si>
  <si>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</si>
  <si>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</si>
  <si>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</si>
  <si>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</si>
  <si>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</si>
  <si>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</si>
  <si>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</si>
  <si>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</si>
  <si>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</si>
  <si>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</si>
  <si>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</si>
  <si>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</si>
  <si>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</si>
  <si>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</si>
  <si>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</si>
  <si>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</si>
  <si>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</si>
  <si>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</si>
  <si>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</si>
  <si>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</si>
  <si>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</si>
  <si>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</si>
  <si>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</si>
  <si>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</si>
  <si>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</si>
  <si>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</si>
  <si>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</si>
  <si>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</si>
  <si>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</si>
  <si>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</si>
  <si>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</si>
  <si>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</si>
  <si>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</si>
  <si>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</si>
  <si>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</si>
  <si>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</si>
  <si>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</si>
  <si>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</si>
  <si>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</si>
  <si>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</si>
  <si>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</si>
  <si>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</si>
  <si>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</si>
  <si>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</si>
  <si>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</si>
  <si>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</si>
  <si>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</si>
  <si>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</si>
  <si>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</si>
  <si>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</si>
  <si>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</si>
  <si>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</si>
  <si>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</si>
  <si>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</si>
  <si>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</si>
  <si>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</si>
  <si>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</si>
  <si>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</si>
  <si>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</si>
  <si>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</si>
  <si>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</si>
  <si>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</si>
  <si>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</si>
  <si>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</si>
  <si>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</si>
  <si>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</si>
  <si>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</si>
  <si>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</si>
  <si>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</si>
  <si>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</si>
  <si>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</si>
  <si>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</si>
  <si>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</si>
  <si>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</si>
  <si>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</si>
  <si>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</si>
  <si>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</si>
  <si>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</si>
  <si>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</si>
  <si>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</si>
  <si>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</si>
  <si>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</si>
  <si>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</si>
  <si>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</si>
  <si>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</si>
  <si>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</si>
  <si>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</si>
  <si>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</si>
  <si>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</si>
  <si>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</si>
  <si>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</si>
  <si>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</si>
  <si>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</si>
  <si>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</si>
  <si>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</si>
  <si>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</si>
  <si>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</si>
  <si>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</si>
  <si>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</si>
  <si>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</si>
  <si>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</si>
  <si>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</si>
  <si>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</si>
  <si>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</si>
  <si>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</si>
  <si>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</si>
  <si>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</si>
  <si>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</si>
  <si>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</si>
  <si>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</si>
  <si>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</si>
  <si>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</si>
  <si>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</si>
  <si>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</si>
  <si>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</si>
  <si>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</si>
  <si>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</si>
  <si>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</si>
  <si>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</si>
  <si>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</si>
  <si>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</si>
  <si>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</si>
  <si>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</si>
  <si>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</si>
  <si>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</si>
  <si>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</si>
  <si>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</si>
  <si>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</si>
  <si>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</si>
  <si>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</si>
  <si>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</si>
  <si>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</si>
  <si>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</si>
  <si>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</si>
  <si>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</si>
  <si>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</si>
  <si>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</si>
  <si>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</si>
  <si>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</si>
  <si>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</si>
  <si>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</si>
  <si>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</si>
  <si>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</si>
  <si>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</si>
  <si>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</si>
  <si>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</si>
  <si>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</si>
  <si>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</si>
  <si>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</si>
  <si>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</si>
  <si>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</si>
  <si>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</si>
  <si>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</si>
  <si>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</si>
  <si>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</si>
  <si>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</si>
  <si>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</si>
  <si>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</si>
  <si>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</si>
  <si>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</si>
  <si>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</si>
  <si>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</si>
  <si>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</si>
  <si>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</si>
  <si>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</si>
  <si>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</si>
  <si>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</si>
  <si>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</si>
  <si>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</si>
  <si>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</si>
  <si>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</si>
  <si>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</si>
  <si>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</si>
  <si>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</si>
  <si>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</si>
  <si>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</si>
  <si>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</si>
  <si>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</si>
  <si>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</si>
  <si>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</si>
  <si>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</si>
  <si>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</si>
  <si>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</si>
  <si>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</si>
  <si>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</si>
  <si>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</si>
  <si>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</si>
  <si>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</si>
  <si>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</si>
  <si>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</si>
  <si>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</si>
  <si>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</si>
  <si>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</si>
  <si>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</si>
  <si>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</si>
  <si>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</si>
  <si>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</si>
  <si>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</si>
  <si>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</si>
  <si>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</si>
  <si>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</si>
  <si>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</si>
  <si>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</si>
  <si>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</si>
  <si>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</si>
  <si>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</si>
  <si>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</si>
  <si>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</si>
  <si>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</si>
  <si>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</si>
  <si>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</si>
  <si>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</si>
  <si>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</si>
  <si>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</si>
  <si>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</si>
  <si>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</si>
  <si>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</si>
  <si>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</si>
  <si>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</si>
  <si>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</si>
  <si>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</si>
  <si>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</si>
  <si>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</si>
  <si>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</si>
  <si>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</si>
  <si>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</si>
  <si>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</si>
  <si>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</si>
  <si>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</si>
  <si>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</si>
  <si>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</si>
  <si>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</si>
  <si>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</si>
  <si>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</si>
  <si>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</si>
  <si>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</si>
  <si>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</si>
  <si>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</si>
  <si>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</si>
  <si>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</si>
  <si>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</si>
  <si>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</si>
  <si>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</si>
  <si>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</si>
  <si>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</si>
  <si>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</si>
  <si>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</si>
  <si>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</si>
  <si>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</si>
  <si>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</si>
  <si>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</si>
  <si>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</si>
  <si>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</si>
  <si>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</si>
  <si>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</si>
  <si>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</si>
  <si>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</si>
  <si>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</si>
  <si>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</si>
  <si>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</si>
  <si>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</si>
  <si>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</si>
  <si>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</si>
  <si>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</si>
  <si>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</si>
  <si>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</si>
  <si>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</si>
  <si>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</si>
  <si>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</si>
  <si>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</si>
  <si>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</si>
  <si>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</si>
  <si>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</si>
  <si>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</si>
  <si>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</si>
  <si>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</si>
  <si>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</si>
  <si>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</si>
  <si>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</si>
  <si>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</si>
  <si>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</si>
  <si>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</si>
  <si>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</si>
  <si>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</si>
  <si>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</si>
  <si>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</si>
  <si>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</si>
  <si>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</si>
  <si>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</si>
  <si>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</si>
  <si>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</si>
  <si>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</si>
  <si>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</si>
  <si>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</si>
  <si>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</si>
  <si>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</si>
  <si>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</si>
  <si>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</si>
  <si>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</si>
  <si>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</si>
  <si>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</si>
  <si>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</si>
  <si>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</si>
  <si>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</si>
  <si>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</si>
  <si>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</si>
  <si>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</si>
  <si>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</si>
  <si>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</si>
  <si>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</si>
  <si>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</si>
  <si>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</si>
  <si>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</si>
  <si>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</si>
  <si>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</si>
  <si>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</si>
  <si>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</si>
  <si>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</si>
  <si>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</si>
  <si>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</si>
  <si>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</si>
  <si>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</si>
  <si>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</si>
  <si>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</si>
  <si>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</si>
  <si>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</si>
  <si>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</si>
  <si>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</si>
  <si>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</si>
  <si>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</si>
  <si>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</si>
  <si>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</si>
  <si>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</si>
  <si>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</si>
  <si>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</si>
  <si>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</si>
  <si>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</si>
  <si>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</si>
  <si>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</si>
  <si>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</si>
  <si>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</si>
  <si>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</si>
  <si>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</si>
  <si>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</si>
  <si>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</si>
  <si>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</si>
  <si>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</si>
  <si>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</si>
  <si>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</si>
  <si>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</si>
  <si>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</si>
  <si>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</si>
  <si>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</si>
  <si>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</si>
  <si>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</si>
  <si>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</si>
  <si>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</si>
  <si>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</si>
  <si>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</si>
  <si>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</si>
  <si>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</si>
  <si>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</si>
  <si>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</si>
  <si>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</si>
  <si>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</si>
  <si>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</si>
  <si>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</si>
  <si>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</si>
  <si>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</si>
  <si>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</si>
  <si>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</si>
  <si>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</si>
  <si>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</si>
  <si>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</si>
  <si>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</si>
  <si>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</si>
  <si>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</si>
  <si>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</si>
  <si>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</si>
  <si>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</si>
  <si>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</si>
  <si>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</si>
  <si>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</si>
  <si>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</si>
  <si>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</si>
  <si>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</si>
  <si>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</si>
  <si>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</si>
  <si>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</si>
  <si>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</si>
  <si>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</si>
  <si>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</si>
  <si>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</si>
  <si>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</si>
  <si>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</si>
  <si>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</si>
  <si>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</si>
  <si>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</si>
  <si>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</si>
  <si>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</si>
  <si>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</si>
  <si>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</si>
  <si>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</si>
  <si>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</si>
  <si>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</si>
  <si>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</si>
  <si>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</si>
  <si>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</si>
  <si>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</si>
  <si>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</si>
  <si>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</si>
  <si>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</si>
  <si>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</si>
  <si>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</si>
  <si>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</si>
  <si>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</si>
  <si>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</si>
  <si>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</si>
  <si>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</si>
  <si>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</si>
  <si>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</si>
  <si>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</si>
  <si>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</si>
  <si>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</si>
  <si>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</si>
  <si>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</si>
  <si>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</si>
  <si>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</si>
  <si>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</si>
  <si>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</si>
  <si>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</si>
  <si>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</si>
  <si>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</si>
  <si>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</si>
  <si>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</si>
  <si>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</si>
  <si>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</si>
  <si>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</si>
  <si>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</si>
  <si>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</si>
  <si>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</si>
  <si>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</si>
  <si>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</si>
  <si>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</si>
  <si>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</si>
  <si>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</si>
  <si>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</si>
  <si>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</si>
  <si>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</si>
  <si>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</si>
  <si>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</si>
  <si>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</si>
  <si>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</si>
  <si>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</si>
  <si>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</si>
  <si>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</si>
  <si>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</si>
  <si>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</si>
  <si>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</si>
  <si>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</si>
  <si>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</si>
  <si>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</si>
  <si>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</si>
  <si>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</si>
  <si>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</si>
  <si>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</si>
  <si>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</si>
  <si>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</si>
  <si>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</si>
  <si>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</si>
  <si>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</si>
  <si>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</si>
  <si>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</si>
  <si>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</si>
  <si>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</si>
  <si>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</si>
  <si>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</si>
  <si>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</si>
  <si>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</si>
  <si>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</si>
  <si>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</si>
  <si>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</si>
  <si>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</si>
  <si>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</si>
  <si>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</si>
  <si>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</si>
  <si>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</si>
  <si>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</si>
  <si>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</si>
  <si>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</si>
  <si>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</si>
  <si>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</si>
  <si>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</si>
  <si>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</si>
  <si>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</si>
  <si>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</si>
  <si>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</si>
  <si>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</si>
  <si>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</si>
  <si>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</si>
  <si>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</si>
  <si>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</si>
  <si>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</si>
  <si>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</si>
  <si>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</si>
  <si>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</si>
  <si>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</si>
  <si>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</si>
  <si>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</si>
  <si>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</si>
  <si>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</si>
  <si>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</si>
  <si>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</si>
  <si>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</si>
  <si>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</si>
  <si>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</si>
  <si>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</si>
  <si>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</si>
  <si>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</si>
  <si>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</si>
  <si>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</si>
  <si>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</si>
  <si>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</si>
  <si>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</si>
  <si>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</si>
  <si>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</si>
  <si>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</si>
  <si>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</si>
  <si>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</si>
  <si>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</si>
  <si>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</si>
  <si>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</si>
  <si>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</si>
  <si>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</si>
  <si>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</si>
  <si>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</si>
  <si>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</si>
  <si>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</si>
  <si>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</si>
  <si>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</si>
  <si>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</si>
  <si>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</si>
  <si>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</si>
  <si>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</si>
  <si>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</si>
  <si>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</si>
  <si>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</si>
  <si>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</si>
  <si>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</si>
  <si>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</si>
  <si>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</si>
  <si>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</si>
  <si>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</si>
  <si>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</si>
  <si>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</si>
  <si>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</si>
  <si>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</si>
  <si>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</si>
  <si>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</si>
  <si>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</si>
  <si>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</si>
  <si>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</si>
  <si>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</si>
  <si>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</si>
  <si>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</si>
  <si>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</si>
  <si>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</si>
  <si>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</si>
  <si>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</si>
  <si>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</si>
  <si>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</si>
  <si>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</si>
  <si>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</si>
  <si>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</si>
  <si>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</si>
  <si>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</si>
  <si>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</si>
  <si>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</si>
  <si>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</si>
  <si>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</si>
  <si>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</si>
  <si>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</si>
  <si>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</si>
  <si>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</si>
  <si>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</si>
  <si>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</si>
  <si>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</si>
  <si>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</si>
  <si>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</si>
  <si>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</si>
  <si>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</si>
  <si>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</si>
  <si>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</si>
  <si>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</si>
  <si>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</si>
  <si>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</si>
  <si>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</si>
  <si>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</si>
  <si>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</si>
  <si>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</si>
  <si>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</si>
  <si>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</si>
  <si>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</si>
  <si>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</si>
  <si>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</si>
  <si>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</si>
  <si>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</si>
  <si>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</si>
  <si>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</si>
  <si>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</si>
  <si>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</si>
  <si>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</si>
  <si>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</si>
  <si>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</si>
  <si>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</si>
  <si>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</si>
  <si>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</si>
  <si>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</si>
  <si>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</si>
  <si>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</si>
  <si>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</si>
  <si>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</si>
  <si>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</si>
  <si>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</si>
  <si>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</si>
  <si>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</si>
  <si>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</si>
  <si>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</si>
  <si>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</si>
  <si>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</si>
  <si>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</si>
  <si>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</si>
  <si>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</si>
  <si>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</si>
  <si>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</si>
  <si>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</si>
  <si>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</si>
  <si>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</si>
  <si>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</si>
  <si>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</si>
  <si>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</si>
  <si>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</si>
  <si>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</si>
  <si>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</si>
  <si>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</si>
  <si>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</si>
  <si>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</si>
  <si>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</si>
  <si>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</si>
  <si>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</si>
  <si>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</si>
  <si>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</si>
  <si>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</si>
  <si>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</si>
  <si>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</si>
  <si>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</si>
  <si>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</si>
  <si>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</si>
  <si>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</si>
  <si>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</si>
  <si>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</si>
  <si>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</si>
  <si>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</si>
  <si>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</si>
  <si>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</si>
  <si>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</si>
  <si>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</si>
  <si>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</si>
  <si>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</si>
  <si>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</si>
  <si>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</si>
  <si>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</si>
  <si>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</si>
  <si>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</si>
  <si>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</si>
  <si>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</si>
  <si>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</si>
  <si>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</si>
  <si>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</si>
  <si>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</si>
  <si>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</si>
  <si>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</si>
  <si>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</si>
  <si>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</si>
  <si>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</si>
  <si>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</si>
  <si>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</si>
  <si>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</si>
  <si>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</si>
  <si>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</si>
  <si>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</si>
  <si>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</si>
  <si>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</si>
  <si>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</si>
  <si>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</si>
  <si>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</si>
  <si>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</si>
  <si>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</si>
  <si>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</si>
  <si>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</si>
  <si>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</si>
  <si>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</si>
  <si>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</si>
  <si>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</si>
  <si>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</si>
  <si>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</si>
  <si>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</si>
  <si>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</si>
  <si>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</si>
  <si>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</si>
  <si>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</si>
  <si>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</si>
  <si>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</si>
  <si>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</si>
  <si>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</si>
  <si>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</si>
  <si>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</si>
  <si>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</si>
  <si>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</si>
  <si>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</si>
  <si>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</si>
  <si>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</si>
  <si>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</si>
  <si>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</si>
  <si>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</si>
  <si>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</si>
  <si>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</si>
  <si>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</si>
  <si>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</si>
  <si>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</si>
  <si>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</si>
  <si>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</si>
  <si>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</si>
  <si>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</si>
  <si>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</si>
  <si>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</si>
  <si>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</si>
  <si>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</si>
  <si>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</si>
  <si>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</si>
  <si>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</si>
  <si>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</si>
  <si>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</si>
  <si>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</si>
  <si>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</si>
  <si>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</si>
  <si>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</si>
  <si>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</si>
  <si>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</si>
  <si>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</si>
  <si>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</si>
  <si>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</si>
  <si>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</si>
  <si>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</si>
  <si>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</si>
  <si>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</si>
  <si>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</si>
  <si>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</si>
  <si>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</si>
  <si>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</si>
  <si>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</si>
  <si>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</si>
  <si>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</si>
  <si>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</si>
  <si>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</si>
  <si>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</si>
  <si>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</si>
  <si>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</si>
  <si>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</si>
  <si>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</si>
  <si>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</si>
  <si>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</si>
  <si>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</si>
  <si>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</si>
  <si>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</si>
  <si>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</si>
  <si>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</si>
  <si>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</si>
  <si>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</si>
  <si>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</si>
  <si>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</si>
  <si>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</si>
  <si>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</si>
  <si>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</si>
  <si>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</si>
  <si>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</si>
  <si>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</si>
  <si>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</si>
  <si>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</si>
  <si>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</si>
  <si>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</si>
  <si>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</si>
  <si>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</si>
  <si>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</si>
  <si>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</si>
  <si>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</si>
  <si>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</si>
  <si>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</si>
  <si>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</si>
  <si>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</si>
  <si>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</si>
  <si>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</si>
  <si>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</si>
  <si>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</si>
  <si>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</si>
  <si>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</si>
  <si>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</si>
  <si>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</si>
  <si>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</si>
  <si>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</si>
  <si>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</si>
  <si>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</si>
  <si>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</si>
  <si>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</si>
  <si>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</si>
  <si>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</si>
  <si>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</si>
  <si>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</si>
  <si>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</si>
  <si>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</si>
  <si>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</si>
  <si>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</si>
  <si>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</si>
  <si>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</si>
  <si>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</si>
  <si>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</si>
  <si>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</si>
  <si>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</si>
  <si>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</si>
  <si>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</si>
  <si>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</si>
  <si>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</si>
  <si>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</si>
  <si>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</si>
  <si>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</si>
  <si>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</si>
  <si>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</si>
  <si>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</si>
  <si>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</si>
  <si>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</si>
  <si>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</si>
  <si>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</si>
  <si>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</si>
  <si>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</si>
  <si>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</si>
  <si>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</si>
  <si>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</si>
  <si>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</si>
  <si>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</si>
  <si>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</si>
  <si>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</si>
  <si>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</si>
  <si>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</si>
  <si>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</si>
  <si>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</si>
  <si>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</si>
  <si>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</si>
  <si>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</si>
  <si>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</si>
  <si>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</si>
  <si>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</si>
  <si>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</si>
  <si>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</si>
  <si>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</si>
  <si>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</si>
  <si>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</si>
  <si>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</si>
  <si>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</si>
  <si>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</si>
  <si>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</si>
  <si>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</si>
  <si>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</si>
  <si>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</si>
  <si>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</si>
  <si>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</si>
  <si>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</si>
  <si>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</si>
  <si>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</si>
  <si>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</si>
  <si>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</si>
  <si>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</si>
  <si>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</si>
  <si>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</si>
  <si>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</si>
  <si>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</si>
  <si>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</si>
  <si>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</si>
  <si>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</si>
  <si>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</si>
  <si>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</si>
  <si>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</si>
  <si>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</si>
  <si>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</si>
  <si>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</si>
  <si>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</si>
  <si>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</si>
  <si>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</si>
  <si>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</si>
  <si>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</si>
  <si>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</si>
  <si>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</si>
  <si>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</si>
  <si>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</si>
  <si>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</si>
  <si>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</si>
  <si>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</si>
  <si>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</si>
  <si>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</si>
  <si>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</si>
  <si>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</si>
  <si>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</si>
  <si>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</si>
  <si>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</si>
  <si>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</si>
  <si>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</si>
  <si>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</si>
  <si>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</si>
  <si>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</si>
  <si>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</si>
  <si>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</si>
  <si>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</si>
  <si>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</si>
  <si>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</si>
  <si>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</si>
  <si>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</si>
  <si>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</si>
  <si>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</si>
  <si>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</si>
  <si>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</si>
  <si>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</si>
  <si>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</si>
  <si>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</si>
  <si>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</si>
  <si>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</si>
  <si>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</si>
  <si>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</si>
  <si>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</si>
  <si>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</si>
  <si>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</si>
  <si>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</si>
  <si>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</si>
  <si>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</si>
  <si>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</si>
  <si>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</si>
  <si>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</si>
  <si>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</si>
  <si>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</si>
  <si>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</si>
  <si>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</si>
  <si>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</si>
  <si>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</si>
  <si>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</si>
  <si>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</si>
  <si>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</si>
  <si>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</si>
  <si>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</si>
  <si>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</si>
  <si>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</si>
  <si>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</si>
  <si>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</si>
  <si>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</si>
  <si>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</si>
  <si>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</si>
  <si>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</si>
  <si>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</si>
  <si>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</si>
  <si>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</si>
  <si>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</si>
  <si>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</si>
  <si>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</si>
  <si>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</si>
  <si>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</si>
  <si>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</si>
  <si>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</si>
  <si>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</si>
  <si>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</si>
  <si>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</si>
  <si>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</si>
  <si>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</si>
  <si>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</si>
  <si>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</si>
  <si>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</si>
  <si>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</si>
  <si>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</si>
  <si>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</si>
  <si>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</si>
  <si>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</si>
  <si>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</si>
  <si>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</si>
  <si>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</si>
  <si>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</si>
  <si>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</si>
  <si>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</si>
  <si>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</si>
  <si>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</si>
  <si>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</si>
  <si>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</si>
  <si>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</si>
  <si>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</si>
  <si>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</si>
  <si>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</si>
  <si>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</si>
  <si>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</si>
  <si>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</si>
  <si>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</si>
  <si>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</si>
  <si>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</si>
  <si>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</si>
  <si>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</si>
  <si>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</si>
  <si>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</si>
  <si>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</si>
  <si>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</si>
  <si>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</si>
  <si>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</si>
  <si>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</si>
  <si>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</si>
  <si>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</si>
  <si>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</si>
  <si>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</si>
  <si>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</si>
  <si>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</si>
  <si>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</si>
  <si>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</si>
  <si>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</si>
  <si>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</si>
  <si>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</si>
  <si>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</si>
  <si>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</si>
  <si>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</si>
  <si>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</si>
  <si>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</si>
  <si>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</si>
  <si>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</si>
  <si>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</si>
  <si>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</si>
  <si>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</si>
  <si>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</si>
  <si>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</si>
  <si>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</si>
  <si>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</si>
  <si>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</si>
  <si>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</si>
  <si>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</si>
  <si>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</si>
  <si>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</si>
  <si>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</si>
  <si>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</si>
  <si>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</si>
  <si>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</si>
  <si>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</si>
  <si>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</si>
  <si>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</si>
  <si>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</si>
  <si>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</si>
  <si>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</si>
  <si>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</si>
  <si>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</si>
  <si>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</si>
  <si>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</si>
  <si>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</si>
  <si>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</si>
  <si>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</si>
  <si>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</si>
  <si>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</si>
  <si>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</si>
  <si>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</si>
  <si>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</si>
  <si>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</si>
  <si>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</si>
  <si>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</si>
  <si>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</si>
  <si>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</si>
  <si>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</si>
  <si>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</si>
  <si>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</si>
  <si>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</si>
  <si>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</si>
  <si>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</si>
  <si>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</si>
  <si>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</si>
  <si>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</si>
  <si>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</si>
  <si>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</si>
  <si>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</si>
  <si>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</si>
  <si>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</si>
  <si>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</si>
  <si>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</si>
  <si>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</si>
  <si>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</si>
  <si>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</si>
  <si>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</si>
  <si>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</si>
  <si>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</si>
  <si>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</si>
  <si>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</si>
  <si>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</si>
  <si>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</si>
  <si>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</si>
  <si>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</si>
  <si>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</si>
  <si>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</si>
  <si>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</si>
  <si>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</si>
  <si>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</si>
  <si>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</si>
  <si>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</si>
  <si>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</si>
  <si>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</si>
  <si>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</si>
  <si>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</si>
  <si>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</si>
  <si>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</si>
  <si>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</si>
  <si>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</si>
  <si>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</si>
  <si>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</si>
  <si>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</si>
  <si>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</si>
  <si>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</si>
  <si>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</si>
  <si>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</si>
  <si>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</si>
  <si>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</si>
  <si>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</si>
  <si>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</si>
  <si>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</si>
  <si>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</si>
  <si>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</si>
  <si>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</si>
  <si>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</si>
  <si>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</si>
  <si>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</si>
  <si>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</si>
  <si>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</si>
  <si>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</si>
  <si>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</si>
  <si>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</si>
  <si>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</si>
  <si>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</si>
  <si>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</si>
  <si>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</si>
  <si>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</si>
  <si>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</si>
  <si>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</si>
  <si>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</si>
  <si>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</si>
  <si>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</si>
  <si>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</si>
  <si>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</si>
  <si>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</si>
  <si>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</si>
  <si>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</si>
  <si>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</si>
  <si>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</si>
  <si>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</si>
  <si>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</si>
  <si>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</si>
  <si>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</si>
  <si>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</si>
  <si>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</si>
  <si>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</si>
  <si>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</si>
  <si>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</si>
  <si>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</si>
  <si>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</si>
  <si>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</si>
  <si>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</si>
  <si>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</si>
  <si>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</si>
  <si>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</si>
  <si>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</si>
  <si>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</si>
  <si>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</si>
  <si>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</si>
  <si>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</si>
  <si>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</si>
  <si>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</si>
  <si>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</si>
  <si>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</si>
  <si>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</si>
  <si>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</si>
  <si>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</si>
  <si>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</si>
  <si>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</si>
  <si>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</si>
  <si>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</si>
  <si>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</si>
  <si>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</si>
  <si>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</si>
  <si>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</si>
  <si>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</si>
  <si>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</si>
  <si>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</si>
  <si>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</si>
  <si>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</si>
  <si>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</si>
  <si>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</si>
  <si>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</si>
  <si>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</si>
  <si>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</si>
  <si>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</si>
  <si>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</si>
  <si>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</si>
  <si>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</si>
  <si>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</si>
  <si>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</si>
  <si>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</si>
  <si>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</si>
  <si>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</si>
  <si>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</si>
  <si>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</si>
  <si>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</si>
  <si>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</si>
  <si>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</si>
  <si>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</si>
  <si>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</si>
  <si>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</si>
  <si>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</si>
  <si>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</si>
  <si>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</si>
  <si>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</si>
  <si>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</si>
  <si>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</si>
  <si>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</si>
  <si>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</si>
  <si>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</si>
  <si>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</si>
  <si>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</si>
  <si>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</si>
  <si>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</si>
  <si>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</si>
  <si>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</si>
  <si>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</si>
  <si>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</si>
  <si>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</si>
  <si>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</si>
  <si>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</si>
  <si>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</si>
  <si>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</si>
  <si>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</si>
  <si>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</si>
  <si>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</si>
  <si>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</si>
  <si>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</si>
  <si>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</si>
  <si>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</si>
  <si>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</si>
  <si>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</si>
  <si>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</si>
  <si>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</si>
  <si>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</si>
  <si>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</si>
  <si>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</si>
  <si>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</si>
  <si>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</si>
  <si>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</si>
  <si>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</si>
  <si>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</si>
  <si>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</si>
  <si>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</si>
  <si>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</si>
  <si>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</si>
  <si>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</si>
  <si>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</si>
  <si>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</si>
  <si>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</si>
  <si>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</si>
  <si>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</si>
  <si>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</si>
  <si>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</si>
  <si>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</si>
  <si>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</si>
  <si>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</si>
  <si>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</si>
  <si>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</si>
  <si>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</si>
  <si>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</si>
  <si>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</si>
  <si>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</si>
  <si>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</si>
  <si>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</si>
  <si>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</si>
  <si>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</si>
  <si>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</si>
  <si>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</si>
  <si>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</si>
  <si>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</si>
  <si>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</si>
  <si>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</si>
  <si>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</si>
  <si>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</si>
  <si>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</si>
  <si>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</si>
  <si>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</si>
  <si>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</si>
  <si>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</si>
  <si>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</si>
  <si>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</si>
  <si>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</si>
  <si>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</si>
  <si>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</si>
  <si>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</si>
  <si>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</si>
  <si>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</si>
  <si>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</si>
  <si>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</si>
  <si>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</si>
  <si>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</si>
  <si>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</si>
  <si>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</si>
  <si>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</si>
  <si>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</si>
  <si>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</si>
  <si>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</si>
  <si>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</si>
  <si>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</si>
  <si>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</si>
  <si>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</si>
  <si>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</si>
  <si>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</si>
  <si>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</si>
  <si>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</si>
  <si>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</si>
  <si>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</si>
  <si>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</si>
  <si>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</si>
  <si>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</si>
  <si>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</si>
  <si>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</si>
  <si>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</si>
  <si>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</si>
  <si>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</si>
  <si>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</si>
  <si>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</si>
  <si>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</si>
  <si>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</si>
  <si>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</si>
  <si>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</si>
  <si>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</si>
  <si>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</si>
  <si>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</si>
  <si>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</si>
  <si>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</si>
  <si>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</si>
  <si>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</si>
  <si>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</si>
  <si>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</si>
  <si>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</si>
  <si>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</si>
  <si>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</si>
  <si>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</si>
  <si>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</si>
  <si>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</si>
  <si>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</si>
  <si>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</si>
  <si>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</si>
  <si>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</si>
  <si>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</si>
  <si>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</si>
  <si>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</si>
  <si>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</si>
  <si>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</si>
  <si>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</si>
  <si>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</si>
  <si>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</si>
  <si>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</si>
  <si>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</si>
  <si>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</si>
  <si>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</si>
  <si>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</si>
  <si>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</si>
  <si>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</si>
  <si>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</si>
  <si>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</si>
  <si>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</si>
  <si>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</si>
  <si>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</si>
  <si>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</si>
  <si>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</si>
  <si>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</si>
  <si>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</si>
  <si>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</si>
  <si>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</si>
  <si>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</si>
  <si>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</si>
  <si>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</si>
  <si>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</si>
  <si>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</si>
  <si>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</si>
  <si>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</si>
  <si>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</si>
  <si>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</si>
  <si>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</si>
  <si>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</si>
  <si>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</si>
  <si>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</si>
  <si>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</si>
  <si>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</si>
  <si>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</si>
  <si>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</si>
  <si>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</si>
  <si>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</si>
  <si>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</si>
  <si>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</si>
  <si>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</si>
  <si>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</si>
  <si>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</si>
  <si>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</si>
  <si>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</si>
  <si>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</si>
  <si>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</si>
  <si>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</si>
  <si>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</si>
  <si>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</si>
  <si>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</si>
  <si>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</si>
  <si>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</si>
  <si>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</si>
  <si>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</si>
  <si>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</si>
  <si>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</si>
  <si>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</si>
  <si>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</si>
  <si>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</si>
  <si>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</si>
  <si>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</si>
  <si>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</si>
  <si>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</si>
  <si>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</si>
  <si>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</si>
  <si>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</si>
  <si>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</si>
  <si>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</si>
  <si>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</si>
  <si>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</si>
  <si>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</si>
  <si>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</si>
  <si>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</si>
  <si>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</si>
  <si>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</si>
  <si>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</si>
  <si>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</si>
  <si>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</si>
  <si>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</si>
  <si>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</si>
  <si>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</si>
  <si>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</si>
  <si>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</si>
  <si>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</si>
  <si>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</si>
  <si>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</si>
  <si>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</si>
  <si>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</si>
  <si>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</si>
  <si>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</si>
  <si>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</si>
  <si>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</si>
  <si>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</si>
  <si>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</si>
  <si>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</si>
  <si>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</si>
  <si>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</si>
  <si>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</si>
  <si>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</si>
  <si>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</si>
  <si>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</si>
  <si>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</si>
  <si>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</si>
  <si>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</si>
  <si>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</si>
  <si>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</si>
  <si>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</si>
  <si>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</si>
  <si>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</si>
  <si>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</si>
  <si>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</si>
  <si>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</si>
  <si>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</si>
  <si>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</si>
  <si>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</si>
  <si>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</si>
  <si>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</si>
  <si>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</si>
  <si>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</si>
  <si>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</si>
  <si>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</si>
  <si>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</si>
  <si>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</si>
  <si>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</si>
  <si>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</si>
  <si>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</si>
  <si>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</si>
  <si>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</si>
  <si>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</si>
  <si>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</si>
  <si>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</si>
  <si>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</si>
  <si>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</si>
  <si>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</si>
  <si>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</si>
  <si>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</si>
  <si>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</si>
  <si>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</si>
  <si>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</si>
  <si>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</si>
  <si>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</si>
  <si>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</si>
  <si>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</si>
  <si>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</si>
  <si>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</si>
  <si>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</si>
  <si>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</si>
  <si>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</si>
  <si>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</si>
  <si>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</si>
  <si>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</si>
  <si>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</si>
  <si>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</si>
  <si>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</si>
  <si>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</si>
  <si>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</si>
  <si>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</si>
  <si>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</si>
  <si>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</si>
  <si>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</si>
  <si>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</si>
  <si>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</si>
  <si>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</si>
  <si>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</si>
  <si>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</si>
  <si>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</si>
  <si>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</si>
  <si>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</si>
  <si>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</si>
  <si>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</si>
  <si>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</si>
  <si>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</si>
  <si>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</si>
  <si>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</si>
  <si>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</si>
  <si>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</si>
  <si>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</si>
  <si>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</si>
  <si>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</si>
  <si>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</si>
  <si>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</si>
  <si>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</si>
  <si>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</si>
  <si>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</si>
  <si>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</si>
  <si>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</si>
  <si>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</si>
  <si>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</si>
  <si>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</si>
  <si>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</si>
  <si>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</si>
  <si>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</si>
  <si>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</si>
  <si>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</si>
  <si>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</si>
  <si>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</si>
  <si>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</si>
  <si>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</si>
  <si>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</si>
  <si>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</si>
  <si>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</si>
  <si>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</si>
  <si>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</si>
  <si>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</si>
  <si>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</si>
  <si>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</si>
  <si>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</si>
  <si>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</si>
  <si>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</si>
  <si>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</si>
  <si>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</si>
  <si>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</si>
  <si>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</si>
  <si>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</si>
  <si>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</si>
  <si>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</si>
  <si>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</si>
  <si>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</si>
  <si>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</si>
  <si>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</si>
  <si>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</si>
  <si>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</si>
  <si>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</si>
  <si>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</si>
  <si>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</si>
  <si>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</si>
  <si>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</si>
  <si>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</si>
  <si>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</si>
  <si>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</si>
  <si>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</si>
  <si>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</si>
  <si>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</si>
  <si>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</si>
  <si>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</si>
  <si>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</si>
  <si>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</si>
  <si>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</si>
  <si>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</si>
  <si>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</si>
  <si>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</si>
  <si>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</si>
  <si>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</si>
  <si>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</si>
  <si>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</si>
  <si>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</si>
  <si>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</si>
  <si>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</si>
  <si>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</si>
  <si>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</si>
  <si>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</si>
  <si>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</si>
  <si>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</si>
  <si>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</si>
  <si>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</si>
  <si>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</si>
  <si>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</si>
  <si>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</si>
  <si>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</si>
  <si>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</si>
  <si>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</si>
  <si>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</si>
  <si>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</si>
  <si>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</si>
  <si>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</si>
  <si>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</si>
  <si>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</si>
  <si>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</si>
  <si>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</si>
  <si>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</si>
  <si>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</si>
  <si>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</si>
  <si>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</si>
  <si>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</si>
  <si>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</si>
  <si>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</si>
  <si>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</si>
  <si>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</si>
  <si>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</si>
  <si>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</si>
  <si>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</si>
  <si>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</si>
  <si>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</si>
  <si>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</si>
  <si>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</si>
  <si>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</si>
  <si>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</si>
  <si>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</si>
  <si>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</si>
  <si>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</si>
  <si>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</si>
  <si>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</si>
  <si>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</si>
  <si>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</si>
  <si>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</si>
  <si>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</si>
  <si>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</si>
  <si>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</si>
  <si>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</si>
  <si>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</si>
  <si>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</si>
  <si>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</si>
  <si>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</si>
  <si>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</si>
  <si>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</si>
  <si>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</si>
  <si>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</si>
  <si>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</si>
  <si>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</si>
  <si>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</si>
  <si>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</si>
  <si>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</si>
  <si>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</si>
  <si>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</si>
  <si>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</si>
  <si>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</si>
  <si>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</si>
  <si>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</si>
  <si>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</si>
  <si>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</si>
  <si>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</si>
  <si>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</si>
  <si>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</si>
  <si>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</si>
  <si>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</si>
  <si>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</si>
  <si>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</si>
  <si>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</si>
  <si>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</si>
  <si>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</si>
  <si>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</si>
  <si>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</si>
  <si>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</si>
  <si>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</si>
  <si>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</si>
  <si>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</si>
  <si>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</si>
  <si>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</si>
  <si>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</si>
  <si>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</si>
  <si>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</si>
  <si>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</si>
  <si>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</si>
  <si>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</si>
  <si>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</si>
  <si>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</si>
  <si>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</si>
  <si>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</si>
  <si>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</si>
  <si>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</si>
  <si>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</si>
  <si>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</si>
  <si>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</si>
  <si>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</si>
  <si>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</si>
  <si>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</si>
  <si>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</si>
  <si>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</si>
  <si>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</si>
  <si>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</si>
  <si>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</si>
  <si>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</si>
  <si>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</si>
  <si>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</si>
  <si>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</si>
  <si>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</si>
  <si>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</si>
  <si>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</si>
  <si>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</si>
  <si>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</si>
  <si>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</si>
  <si>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</si>
  <si>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</si>
  <si>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</si>
  <si>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</si>
  <si>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</si>
  <si>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</si>
  <si>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</si>
  <si>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</si>
  <si>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</si>
  <si>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</si>
  <si>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</si>
  <si>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</si>
  <si>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</si>
  <si>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</si>
  <si>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</si>
  <si>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</si>
  <si>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</si>
  <si>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</si>
  <si>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</si>
  <si>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</si>
  <si>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</si>
  <si>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</si>
  <si>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</si>
  <si>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</si>
  <si>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</si>
  <si>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</si>
  <si>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</si>
  <si>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</si>
  <si>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</si>
  <si>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</si>
  <si>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</si>
  <si>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</si>
  <si>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</si>
  <si>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</si>
  <si>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</si>
  <si>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</si>
  <si>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</si>
  <si>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</si>
  <si>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</si>
  <si>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</si>
  <si>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</si>
  <si>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</si>
  <si>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</si>
  <si>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</si>
  <si>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</si>
  <si>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</si>
  <si>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</si>
  <si>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</si>
  <si>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</si>
  <si>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</si>
  <si>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</si>
  <si>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</si>
  <si>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</si>
  <si>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</si>
  <si>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</si>
  <si>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</si>
  <si>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</si>
  <si>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</si>
  <si>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</si>
  <si>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</si>
  <si>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</si>
  <si>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</si>
  <si>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</si>
  <si>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</si>
  <si>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</si>
  <si>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</si>
  <si>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</si>
  <si>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</si>
  <si>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</si>
  <si>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</si>
  <si>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</si>
  <si>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</si>
  <si>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</si>
  <si>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</si>
  <si>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</si>
  <si>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</si>
  <si>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</si>
  <si>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</si>
  <si>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</si>
  <si>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</si>
  <si>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</si>
  <si>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</si>
  <si>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</si>
  <si>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</si>
  <si>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</si>
  <si>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</si>
  <si>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</si>
  <si>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</si>
  <si>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</si>
  <si>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</si>
  <si>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</si>
  <si>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</si>
  <si>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</si>
  <si>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</si>
  <si>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</si>
  <si>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</si>
  <si>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</si>
  <si>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</si>
  <si>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</si>
  <si>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</si>
  <si>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</si>
  <si>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</si>
  <si>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</si>
  <si>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</si>
  <si>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</si>
  <si>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</si>
  <si>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</si>
  <si>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</si>
  <si>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</si>
  <si>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</si>
  <si>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</si>
  <si>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</si>
  <si>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</si>
  <si>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</si>
  <si>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</si>
  <si>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</si>
  <si>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</si>
  <si>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</si>
  <si>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</si>
  <si>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</si>
  <si>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</si>
  <si>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</si>
  <si>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</si>
  <si>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</si>
  <si>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</si>
  <si>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</si>
  <si>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</si>
  <si>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</si>
  <si>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</si>
  <si>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</si>
  <si>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</si>
  <si>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</si>
  <si>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</si>
  <si>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</si>
  <si>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</si>
  <si>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</si>
  <si>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</si>
  <si>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</si>
  <si>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</si>
  <si>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</si>
  <si>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</si>
  <si>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</si>
  <si>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</si>
  <si>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</si>
  <si>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</si>
  <si>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</si>
  <si>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</si>
  <si>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</si>
  <si>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</si>
  <si>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</si>
  <si>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</si>
  <si>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</si>
  <si>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</si>
  <si>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</si>
  <si>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</si>
  <si>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</si>
  <si>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</si>
  <si>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</si>
  <si>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</si>
  <si>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</si>
  <si>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</si>
  <si>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</si>
  <si>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</si>
  <si>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</si>
  <si>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</si>
  <si>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</si>
  <si>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</si>
  <si>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</si>
  <si>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</si>
  <si>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</si>
  <si>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</si>
  <si>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</si>
  <si>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</si>
  <si>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</si>
  <si>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</si>
  <si>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</si>
  <si>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</si>
  <si>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</si>
  <si>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</si>
  <si>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</si>
  <si>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</si>
  <si>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</si>
  <si>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</si>
  <si>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</si>
  <si>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</si>
  <si>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</si>
  <si>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</si>
  <si>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</si>
  <si>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</si>
  <si>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</si>
  <si>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</si>
  <si>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</si>
  <si>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</si>
  <si>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</si>
  <si>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</si>
  <si>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</si>
  <si>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</si>
  <si>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</si>
  <si>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</si>
  <si>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</si>
  <si>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</si>
  <si>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</si>
  <si>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</si>
  <si>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</si>
  <si>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</si>
  <si>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</si>
  <si>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</si>
  <si>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</si>
  <si>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</si>
  <si>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</si>
  <si>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</si>
  <si>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</si>
  <si>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</si>
  <si>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</si>
  <si>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</si>
  <si>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</si>
  <si>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</si>
  <si>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</si>
  <si>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</si>
  <si>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</si>
  <si>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</si>
  <si>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</si>
  <si>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</si>
  <si>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</si>
  <si>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</si>
  <si>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</si>
  <si>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</si>
  <si>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</si>
  <si>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</si>
  <si>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</si>
  <si>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</si>
  <si>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</si>
  <si>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</si>
  <si>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</si>
  <si>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</si>
  <si>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</si>
  <si>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</si>
  <si>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</si>
  <si>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</si>
  <si>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</si>
  <si>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</si>
  <si>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</si>
  <si>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</si>
  <si>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</si>
  <si>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</si>
  <si>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</si>
  <si>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</si>
  <si>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</si>
  <si>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</si>
  <si>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</si>
  <si>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</si>
  <si>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</si>
  <si>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</si>
  <si>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</si>
  <si>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</si>
  <si>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</si>
  <si>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</si>
  <si>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</si>
  <si>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</si>
  <si>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</si>
  <si>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</si>
  <si>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</si>
  <si>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</si>
  <si>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</si>
  <si>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</si>
  <si>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</si>
  <si>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</si>
  <si>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</si>
  <si>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</si>
  <si>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</si>
  <si>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</si>
  <si>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</si>
  <si>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</si>
  <si>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</si>
  <si>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</si>
  <si>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</si>
  <si>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</si>
  <si>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</si>
  <si>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</si>
  <si>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</si>
  <si>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</si>
  <si>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</si>
  <si>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</si>
  <si>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</si>
  <si>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</si>
  <si>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</si>
  <si>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</si>
  <si>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</si>
  <si>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</si>
  <si>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</si>
  <si>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</si>
  <si>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</si>
  <si>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</si>
  <si>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</si>
  <si>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</si>
  <si>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</si>
  <si>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</si>
  <si>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</si>
  <si>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</si>
  <si>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</si>
  <si>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</si>
  <si>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</si>
  <si>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</si>
  <si>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</si>
  <si>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</si>
  <si>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</si>
  <si>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</si>
  <si>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</si>
  <si>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</si>
  <si>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</si>
  <si>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</si>
  <si>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</si>
  <si>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</si>
  <si>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</si>
  <si>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</si>
  <si>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</si>
  <si>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</si>
  <si>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</si>
  <si>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</si>
  <si>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</si>
  <si>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</si>
  <si>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</si>
  <si>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</si>
  <si>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</si>
  <si>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</si>
  <si>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</si>
  <si>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</si>
  <si>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</si>
  <si>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</si>
  <si>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</si>
  <si>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</si>
  <si>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</si>
  <si>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</si>
  <si>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</si>
  <si>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</si>
  <si>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</si>
  <si>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</si>
  <si>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</si>
  <si>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</si>
  <si>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</si>
  <si>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</si>
  <si>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</si>
  <si>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</si>
  <si>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</si>
  <si>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</si>
  <si>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</si>
  <si>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</si>
  <si>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</si>
  <si>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</si>
  <si>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</si>
  <si>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</si>
  <si>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</si>
  <si>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</si>
  <si>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</si>
  <si>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</si>
  <si>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</si>
  <si>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</si>
  <si>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</si>
  <si>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</si>
  <si>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</si>
  <si>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</si>
  <si>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</si>
  <si>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</si>
  <si>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</si>
  <si>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</si>
  <si>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</si>
  <si>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</si>
  <si>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</si>
  <si>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</si>
  <si>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</si>
  <si>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</si>
  <si>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</si>
  <si>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</si>
  <si>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</si>
  <si>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</si>
  <si>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</si>
  <si>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</si>
  <si>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</si>
  <si>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</si>
  <si>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</si>
  <si>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</si>
  <si>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</si>
  <si>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</si>
  <si>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</si>
  <si>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</si>
  <si>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</si>
  <si>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</si>
  <si>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</si>
  <si>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</si>
  <si>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</si>
  <si>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</si>
  <si>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</si>
  <si>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</si>
  <si>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</si>
  <si>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</si>
  <si>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</si>
  <si>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</si>
  <si>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</si>
  <si>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</si>
  <si>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</si>
  <si>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</si>
  <si>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</si>
  <si>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</si>
  <si>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</si>
  <si>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</si>
  <si>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</si>
  <si>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</si>
  <si>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</si>
  <si>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</si>
  <si>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</si>
  <si>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</si>
  <si>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</si>
  <si>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</si>
  <si>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</si>
  <si>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</si>
  <si>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</si>
  <si>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</si>
  <si>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</si>
  <si>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</si>
  <si>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</si>
  <si>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</si>
  <si>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</si>
  <si>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</si>
  <si>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</si>
  <si>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</si>
  <si>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</si>
  <si>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</si>
  <si>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</si>
  <si>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</si>
  <si>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</si>
  <si>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</si>
  <si>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</si>
  <si>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</si>
  <si>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</si>
  <si>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</si>
  <si>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</si>
  <si>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</si>
  <si>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</si>
  <si>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</si>
  <si>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</si>
  <si>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</si>
  <si>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</si>
  <si>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</si>
  <si>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</si>
  <si>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</si>
  <si>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</si>
  <si>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</si>
  <si>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</si>
  <si>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</si>
  <si>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</si>
  <si>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</si>
  <si>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</si>
  <si>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</si>
  <si>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</si>
  <si>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</si>
  <si>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</si>
  <si>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</si>
  <si>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</si>
  <si>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</si>
  <si>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</si>
  <si>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</si>
  <si>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</si>
  <si>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</si>
  <si>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</si>
  <si>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</si>
  <si>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</si>
  <si>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</si>
  <si>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</si>
  <si>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</si>
  <si>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</si>
  <si>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</si>
  <si>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</si>
  <si>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</si>
  <si>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</si>
  <si>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</si>
  <si>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</si>
  <si>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</si>
  <si>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</si>
  <si>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</si>
  <si>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</si>
  <si>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</si>
  <si>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</si>
  <si>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</si>
  <si>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</si>
  <si>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</si>
  <si>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</si>
  <si>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</si>
  <si>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</si>
  <si>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</si>
  <si>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</si>
  <si>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</si>
  <si>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</si>
  <si>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</si>
  <si>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</si>
  <si>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</si>
  <si>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</si>
  <si>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</si>
  <si>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</si>
  <si>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</si>
  <si>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</si>
  <si>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</si>
  <si>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</si>
  <si>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</si>
  <si>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</si>
  <si>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</si>
  <si>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</si>
  <si>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</si>
  <si>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</si>
  <si>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</si>
  <si>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</si>
  <si>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</si>
  <si>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</si>
  <si>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</si>
  <si>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</si>
  <si>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</si>
  <si>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</si>
  <si>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</si>
  <si>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</si>
  <si>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</si>
  <si>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</si>
  <si>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</si>
  <si>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</si>
  <si>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</si>
  <si>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</si>
  <si>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</si>
  <si>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</si>
  <si>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</si>
  <si>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</si>
  <si>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</si>
  <si>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</si>
  <si>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</si>
  <si>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</si>
  <si>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</si>
  <si>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</si>
  <si>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</si>
  <si>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</si>
  <si>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</si>
  <si>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</si>
  <si>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</si>
  <si>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</si>
  <si>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</si>
  <si>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</si>
  <si>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</si>
  <si>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</si>
  <si>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</si>
  <si>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</si>
  <si>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</si>
  <si>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</si>
  <si>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</si>
  <si>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</si>
  <si>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</si>
  <si>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</si>
  <si>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</si>
  <si>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</si>
  <si>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</si>
  <si>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</si>
  <si>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</si>
  <si>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</si>
  <si>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</si>
  <si>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</si>
  <si>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</si>
  <si>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</si>
  <si>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</si>
  <si>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</si>
  <si>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</si>
  <si>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</si>
  <si>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</si>
  <si>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</si>
  <si>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</si>
  <si>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</si>
  <si>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</si>
  <si>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</si>
  <si>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</si>
  <si>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</si>
  <si>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</si>
  <si>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</si>
  <si>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</si>
  <si>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</si>
  <si>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</si>
  <si>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</si>
  <si>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</si>
  <si>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</si>
  <si>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</si>
  <si>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</si>
  <si>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</si>
  <si>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</si>
  <si>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</si>
  <si>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</si>
  <si>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</si>
  <si>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</si>
  <si>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</si>
  <si>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</si>
  <si>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</si>
  <si>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</si>
  <si>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</si>
  <si>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</si>
  <si>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</si>
  <si>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</si>
  <si>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</si>
  <si>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</si>
  <si>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</si>
  <si>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</si>
  <si>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</si>
  <si>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</si>
  <si>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</si>
  <si>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</si>
  <si>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</si>
  <si>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</si>
  <si>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</si>
  <si>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</si>
  <si>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</si>
  <si>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</si>
  <si>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</si>
  <si>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</si>
  <si>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</si>
  <si>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</si>
  <si>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</si>
  <si>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</si>
  <si>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</si>
  <si>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</si>
  <si>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</si>
  <si>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</si>
  <si>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</si>
  <si>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</si>
  <si>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</si>
  <si>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</si>
  <si>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</si>
  <si>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</si>
  <si>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</si>
  <si>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</si>
  <si>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</si>
  <si>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</si>
  <si>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</si>
  <si>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</si>
  <si>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</si>
  <si>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</si>
  <si>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</si>
  <si>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</si>
  <si>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</si>
  <si>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</si>
  <si>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</si>
  <si>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</si>
  <si>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</si>
  <si>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</si>
  <si>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</si>
  <si>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</si>
  <si>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</si>
  <si>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</si>
  <si>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</si>
  <si>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</si>
  <si>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</si>
  <si>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</si>
  <si>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</si>
  <si>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</si>
  <si>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</si>
  <si>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</si>
  <si>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</si>
  <si>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</si>
  <si>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</si>
  <si>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</si>
  <si>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</si>
  <si>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</si>
  <si>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</si>
  <si>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</si>
  <si>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</si>
  <si>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</si>
  <si>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</si>
  <si>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</si>
  <si>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</si>
  <si>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</si>
  <si>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</si>
  <si>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</si>
  <si>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</si>
  <si>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</si>
  <si>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</si>
  <si>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</si>
  <si>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</si>
  <si>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</si>
  <si>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</si>
  <si>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</si>
  <si>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</si>
  <si>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</si>
  <si>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</si>
  <si>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</si>
  <si>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</si>
  <si>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</si>
  <si>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</si>
  <si>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</si>
  <si>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</si>
  <si>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</si>
  <si>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</si>
  <si>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</si>
  <si>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</si>
  <si>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</si>
  <si>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</si>
  <si>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</si>
  <si>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</si>
  <si>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</si>
  <si>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</si>
  <si>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</si>
  <si>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</si>
  <si>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</si>
  <si>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</si>
  <si>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</si>
  <si>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</si>
  <si>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</si>
  <si>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</si>
  <si>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</si>
  <si>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</si>
  <si>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</si>
  <si>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</si>
  <si>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</si>
  <si>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</si>
  <si>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</si>
  <si>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</si>
  <si>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</si>
  <si>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</si>
  <si>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</si>
  <si>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</si>
  <si>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</si>
  <si>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</si>
  <si>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</si>
  <si>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</si>
  <si>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</si>
  <si>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</si>
  <si>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</si>
  <si>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</si>
  <si>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</si>
  <si>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</si>
  <si>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</si>
  <si>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</si>
  <si>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</si>
  <si>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</si>
  <si>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</si>
  <si>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</si>
  <si>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</si>
  <si>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</si>
  <si>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</si>
  <si>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</si>
  <si>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</si>
  <si>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</si>
  <si>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</si>
  <si>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</si>
  <si>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</si>
  <si>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</si>
  <si>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</si>
  <si>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</si>
  <si>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</si>
  <si>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</si>
  <si>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</si>
  <si>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</si>
  <si>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</si>
  <si>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</si>
  <si>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</si>
  <si>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</si>
  <si>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</si>
  <si>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</si>
  <si>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</si>
  <si>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</si>
  <si>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</si>
  <si>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</si>
  <si>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</si>
  <si>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</si>
  <si>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</si>
  <si>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</si>
  <si>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</si>
  <si>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</si>
  <si>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</si>
  <si>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</si>
  <si>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</si>
  <si>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</si>
  <si>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</si>
  <si>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</si>
  <si>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</si>
  <si>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</si>
  <si>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</si>
  <si>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</si>
  <si>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</si>
  <si>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</si>
  <si>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</si>
  <si>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</si>
  <si>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</si>
  <si>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</si>
  <si>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</si>
  <si>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</si>
  <si>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</si>
  <si>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</si>
  <si>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</si>
  <si>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</si>
  <si>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</si>
  <si>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</si>
  <si>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</si>
  <si>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</si>
  <si>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</si>
  <si>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</si>
  <si>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</si>
  <si>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</si>
  <si>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</si>
  <si>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</si>
  <si>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</si>
  <si>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</si>
  <si>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</si>
  <si>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</si>
  <si>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</si>
  <si>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</si>
  <si>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</si>
  <si>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</si>
  <si>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</si>
  <si>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</si>
  <si>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</si>
  <si>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</si>
  <si>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</si>
  <si>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</si>
  <si>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</si>
  <si>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</si>
  <si>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</si>
  <si>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</si>
  <si>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</si>
  <si>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</si>
  <si>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</si>
  <si>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</si>
  <si>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</si>
  <si>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</si>
  <si>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</si>
  <si>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</si>
  <si>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</si>
  <si>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</si>
  <si>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</si>
  <si>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</si>
  <si>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</si>
  <si>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</si>
  <si>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</si>
  <si>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</si>
  <si>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</si>
  <si>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</si>
  <si>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</si>
  <si>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</si>
  <si>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</si>
  <si>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</si>
  <si>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</si>
  <si>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</si>
  <si>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</si>
  <si>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</si>
  <si>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</si>
  <si>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</si>
  <si>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</si>
  <si>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</si>
  <si>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</si>
  <si>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</si>
  <si>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</si>
  <si>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</si>
  <si>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</si>
  <si>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</si>
  <si>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</si>
  <si>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</si>
  <si>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</si>
  <si>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</si>
  <si>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</si>
  <si>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</si>
  <si>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</si>
  <si>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</si>
  <si>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</si>
  <si>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</si>
  <si>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</si>
  <si>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</si>
  <si>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</si>
  <si>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</si>
  <si>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</si>
  <si>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</si>
  <si>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</si>
  <si>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</si>
  <si>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</si>
  <si>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</si>
  <si>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</si>
  <si>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</si>
  <si>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</si>
  <si>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</si>
  <si>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</si>
  <si>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</si>
  <si>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</si>
  <si>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</si>
  <si>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</si>
  <si>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</si>
  <si>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</si>
  <si>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</si>
  <si>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</si>
  <si>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</si>
  <si>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</si>
  <si>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</si>
  <si>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</si>
  <si>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</si>
  <si>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</si>
  <si>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</si>
  <si>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</si>
  <si>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</si>
  <si>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</si>
  <si>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</si>
  <si>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</si>
  <si>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</si>
  <si>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</si>
  <si>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</si>
  <si>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</si>
  <si>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</si>
  <si>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</si>
  <si>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</si>
  <si>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</si>
  <si>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</si>
  <si>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</si>
  <si>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</si>
  <si>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</si>
  <si>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</si>
  <si>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</si>
  <si>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</si>
  <si>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</si>
  <si>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</si>
  <si>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</si>
  <si>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</si>
  <si>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</si>
  <si>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</si>
  <si>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</si>
  <si>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</si>
  <si>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</si>
  <si>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</si>
  <si>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</si>
  <si>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</si>
  <si>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</si>
  <si>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</si>
  <si>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</si>
  <si>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</si>
  <si>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</si>
  <si>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</si>
  <si>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</si>
  <si>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</si>
  <si>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</si>
  <si>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</si>
  <si>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</si>
  <si>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</si>
  <si>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</si>
  <si>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</si>
  <si>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</si>
  <si>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</si>
  <si>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</si>
  <si>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</si>
  <si>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</si>
  <si>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</si>
  <si>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</si>
  <si>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</si>
  <si>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</si>
  <si>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</si>
  <si>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</si>
  <si>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</si>
  <si>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</si>
  <si>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</si>
  <si>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</si>
  <si>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</si>
  <si>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</si>
  <si>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</si>
  <si>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</si>
  <si>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</si>
  <si>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</si>
  <si>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</si>
  <si>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</si>
  <si>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</si>
  <si>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</si>
  <si>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</si>
  <si>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</si>
  <si>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</si>
  <si>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</si>
  <si>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</si>
  <si>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</si>
  <si>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</si>
  <si>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</si>
  <si>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</si>
  <si>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</si>
  <si>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</si>
  <si>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</si>
  <si>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</si>
  <si>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</si>
  <si>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</si>
  <si>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</si>
  <si>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</si>
  <si>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</si>
  <si>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</si>
  <si>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</si>
  <si>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</si>
  <si>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</si>
  <si>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</si>
  <si>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</si>
  <si>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</si>
  <si>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</si>
  <si>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</si>
  <si>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</si>
  <si>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</si>
  <si>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</si>
  <si>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</si>
  <si>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</si>
  <si>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</si>
  <si>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</si>
  <si>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</si>
  <si>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</si>
  <si>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</si>
  <si>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</si>
  <si>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</si>
  <si>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</si>
  <si>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</si>
  <si>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</si>
  <si>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</si>
  <si>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</si>
  <si>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</si>
  <si>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</si>
  <si>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</si>
  <si>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</si>
  <si>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</si>
  <si>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</si>
  <si>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</si>
  <si>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</si>
  <si>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</si>
  <si>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</si>
  <si>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</si>
  <si>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</si>
  <si>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</si>
  <si>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</si>
  <si>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</si>
  <si>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</si>
  <si>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</si>
  <si>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</si>
  <si>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</si>
  <si>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</si>
  <si>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</si>
  <si>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</si>
  <si>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</si>
  <si>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</si>
  <si>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</si>
  <si>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</si>
  <si>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</si>
  <si>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</si>
  <si>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</si>
  <si>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</si>
  <si>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</si>
  <si>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</si>
  <si>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</si>
  <si>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</si>
  <si>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</si>
  <si>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</si>
  <si>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</si>
  <si>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</si>
  <si>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</si>
  <si>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</si>
  <si>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</si>
  <si>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</si>
  <si>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</si>
  <si>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</si>
  <si>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</si>
  <si>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</si>
  <si>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</si>
  <si>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</si>
  <si>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</si>
  <si>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</si>
  <si>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</si>
  <si>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</si>
  <si>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</si>
  <si>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</si>
  <si>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</si>
  <si>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</si>
  <si>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</si>
  <si>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</si>
  <si>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</si>
  <si>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</si>
  <si>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</si>
  <si>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</si>
  <si>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</si>
  <si>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</si>
  <si>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</si>
  <si>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</si>
  <si>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</si>
  <si>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</si>
  <si>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</si>
  <si>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</si>
  <si>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</si>
  <si>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</si>
  <si>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</si>
  <si>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</si>
  <si>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</si>
  <si>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</si>
  <si>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</si>
  <si>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</si>
  <si>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</si>
  <si>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</si>
  <si>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</si>
  <si>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</si>
  <si>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</si>
  <si>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</si>
  <si>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</si>
  <si>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</si>
  <si>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</si>
  <si>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</si>
  <si>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</si>
  <si>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</si>
  <si>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</si>
  <si>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</si>
  <si>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</si>
  <si>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</si>
  <si>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</si>
  <si>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</si>
  <si>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</si>
  <si>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</si>
  <si>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</si>
  <si>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</si>
  <si>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</si>
  <si>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</si>
  <si>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</si>
  <si>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</si>
  <si>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</si>
  <si>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</si>
  <si>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</si>
  <si>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</si>
  <si>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</si>
  <si>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</si>
  <si>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</si>
  <si>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</si>
  <si>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</si>
  <si>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</si>
  <si>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</si>
  <si>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</si>
  <si>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</si>
  <si>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</si>
  <si>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</si>
  <si>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</si>
  <si>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</si>
  <si>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</si>
  <si>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</si>
  <si>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</si>
  <si>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</si>
  <si>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</si>
  <si>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</si>
  <si>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</si>
  <si>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</si>
  <si>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</si>
  <si>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</si>
  <si>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</si>
  <si>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</si>
  <si>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</si>
  <si>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</si>
  <si>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</si>
  <si>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</si>
  <si>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</si>
  <si>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</si>
  <si>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</si>
  <si>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</si>
  <si>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</si>
  <si>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</si>
  <si>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</si>
  <si>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</si>
  <si>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</si>
  <si>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</si>
  <si>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</si>
  <si>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</si>
  <si>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</si>
  <si>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</si>
  <si>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</si>
  <si>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</si>
  <si>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</si>
  <si>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</si>
  <si>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</si>
  <si>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</si>
  <si>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</si>
  <si>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</si>
  <si>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</si>
  <si>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</si>
  <si>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</si>
  <si>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</si>
  <si>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</si>
  <si>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</si>
  <si>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</si>
  <si>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</si>
  <si>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</si>
  <si>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</si>
  <si>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</si>
  <si>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</si>
  <si>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</si>
  <si>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</si>
  <si>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</si>
  <si>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</si>
  <si>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</si>
  <si>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</si>
  <si>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</si>
  <si>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</si>
  <si>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</si>
  <si>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</si>
  <si>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</si>
  <si>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</si>
  <si>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</si>
  <si>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</si>
  <si>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</si>
  <si>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</si>
  <si>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</si>
  <si>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</si>
  <si>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</si>
  <si>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</si>
  <si>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</si>
  <si>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</si>
  <si>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</si>
  <si>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</si>
  <si>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</si>
  <si>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</si>
  <si>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</si>
  <si>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</si>
  <si>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</si>
  <si>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</si>
  <si>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</si>
  <si>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</si>
  <si>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</si>
  <si>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</si>
  <si>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</si>
  <si>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</si>
  <si>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</si>
  <si>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</si>
  <si>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</si>
  <si>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</si>
  <si>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</si>
  <si>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</si>
  <si>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</si>
  <si>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</si>
  <si>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</si>
  <si>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</si>
  <si>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</si>
  <si>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</si>
  <si>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</si>
  <si>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</si>
  <si>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</si>
  <si>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</si>
  <si>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</si>
  <si>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</si>
  <si>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</si>
  <si>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</si>
  <si>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</si>
  <si>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</si>
  <si>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</si>
  <si>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</si>
  <si>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</si>
  <si>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</si>
  <si>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</si>
  <si>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</si>
  <si>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</si>
  <si>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</si>
  <si>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</si>
  <si>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</si>
  <si>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</si>
  <si>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</si>
  <si>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</si>
  <si>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</si>
  <si>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</si>
  <si>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</si>
  <si>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</si>
  <si>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</si>
  <si>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</si>
  <si>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</si>
  <si>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</si>
  <si>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</si>
  <si>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</si>
  <si>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</si>
  <si>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</si>
  <si>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</si>
  <si>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</si>
  <si>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</si>
  <si>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</si>
  <si>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</si>
  <si>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</si>
  <si>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</si>
  <si>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</si>
  <si>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</si>
  <si>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</si>
  <si>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</si>
  <si>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</si>
  <si>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</si>
  <si>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</si>
  <si>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</si>
  <si>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</si>
  <si>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</si>
  <si>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</si>
  <si>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</si>
  <si>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</si>
  <si>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</si>
  <si>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</si>
  <si>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</si>
  <si>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</si>
  <si>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</si>
  <si>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</si>
  <si>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</si>
  <si>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</si>
  <si>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</si>
  <si>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</si>
  <si>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</si>
  <si>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</si>
  <si>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</si>
  <si>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</si>
  <si>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</si>
  <si>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</si>
  <si>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</si>
  <si>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</si>
  <si>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</si>
  <si>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</si>
  <si>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</si>
  <si>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</si>
  <si>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</si>
  <si>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</si>
  <si>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</si>
  <si>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</si>
  <si>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</si>
  <si>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</si>
  <si>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</si>
  <si>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</si>
  <si>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</si>
  <si>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</si>
  <si>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</si>
  <si>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</si>
  <si>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</si>
  <si>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</si>
  <si>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</si>
  <si>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</si>
  <si>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</si>
  <si>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</si>
  <si>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</si>
  <si>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</si>
  <si>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</si>
  <si>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</si>
  <si>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</si>
  <si>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</si>
  <si>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</si>
  <si>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</si>
  <si>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</si>
  <si>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</si>
  <si>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</si>
  <si>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</si>
  <si>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</si>
  <si>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</si>
  <si>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</si>
  <si>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</si>
  <si>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</si>
  <si>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</si>
  <si>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</si>
  <si>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</si>
  <si>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</si>
  <si>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</si>
  <si>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</si>
  <si>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</si>
  <si>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</si>
  <si>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</si>
  <si>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</si>
  <si>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</si>
  <si>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</si>
  <si>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</si>
  <si>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</si>
  <si>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</si>
  <si>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</si>
  <si>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</si>
  <si>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</si>
  <si>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</si>
  <si>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</si>
  <si>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</si>
  <si>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</si>
  <si>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</si>
  <si>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</si>
  <si>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</si>
  <si>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</si>
  <si>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</si>
  <si>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</si>
  <si>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</si>
  <si>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</si>
  <si>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</si>
  <si>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</si>
  <si>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</si>
  <si>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</si>
  <si>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</si>
  <si>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</si>
  <si>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</si>
  <si>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</si>
  <si>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</si>
  <si>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</si>
  <si>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</si>
  <si>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</si>
  <si>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</si>
  <si>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</si>
  <si>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</si>
  <si>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</si>
  <si>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</si>
  <si>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</si>
  <si>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</si>
  <si>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</si>
  <si>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</si>
  <si>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</si>
  <si>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</si>
  <si>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</si>
  <si>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</si>
  <si>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</si>
  <si>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</si>
  <si>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</si>
  <si>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</si>
  <si>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</si>
  <si>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</si>
  <si>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</si>
  <si>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</si>
  <si>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</si>
  <si>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</si>
  <si>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</si>
  <si>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</si>
  <si>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</si>
  <si>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</si>
  <si>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</si>
  <si>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</si>
  <si>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</si>
  <si>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</si>
  <si>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</si>
  <si>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</si>
  <si>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</si>
  <si>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</si>
  <si>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</si>
  <si>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</si>
  <si>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</si>
  <si>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</si>
  <si>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</si>
  <si>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</si>
  <si>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</si>
  <si>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</si>
  <si>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</si>
  <si>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</si>
  <si>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</si>
  <si>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</si>
  <si>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</si>
  <si>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</si>
  <si>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</si>
  <si>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</si>
  <si>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</si>
  <si>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</si>
  <si>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</si>
  <si>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</si>
  <si>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</si>
  <si>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</si>
  <si>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</si>
  <si>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</si>
  <si>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</si>
  <si>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</si>
  <si>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</si>
  <si>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</si>
  <si>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</si>
  <si>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</si>
  <si>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</si>
  <si>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</si>
  <si>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</si>
  <si>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</si>
  <si>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</si>
  <si>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</si>
  <si>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</si>
  <si>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</si>
  <si>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</si>
  <si>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</si>
  <si>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</si>
  <si>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</si>
  <si>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</si>
  <si>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</si>
  <si>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</si>
  <si>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</si>
  <si>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</si>
  <si>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</si>
  <si>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</si>
  <si>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</si>
  <si>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</si>
  <si>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</si>
  <si>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</si>
  <si>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</si>
  <si>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</si>
  <si>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</si>
  <si>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</si>
  <si>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</si>
  <si>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</si>
  <si>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</si>
  <si>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</si>
  <si>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</si>
  <si>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</si>
  <si>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</si>
  <si>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</si>
  <si>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</si>
  <si>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</si>
  <si>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</si>
  <si>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</si>
  <si>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</si>
  <si>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</si>
  <si>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</si>
  <si>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</si>
  <si>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</si>
  <si>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</si>
  <si>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</si>
  <si>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</si>
  <si>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</si>
  <si>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</si>
  <si>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</si>
  <si>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</si>
  <si>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</si>
  <si>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</si>
  <si>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</si>
  <si>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</si>
  <si>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</si>
  <si>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</si>
  <si>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</si>
  <si>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</si>
  <si>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</si>
  <si>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</si>
  <si>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</si>
  <si>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</si>
  <si>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</si>
  <si>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</si>
  <si>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</si>
  <si>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</si>
  <si>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</si>
  <si>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</si>
  <si>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</si>
  <si>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</si>
  <si>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</si>
  <si>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</si>
  <si>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</si>
  <si>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</si>
  <si>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</si>
  <si>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</si>
  <si>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</si>
  <si>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</si>
  <si>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</si>
  <si>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</si>
  <si>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</si>
  <si>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</si>
  <si>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</si>
  <si>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</si>
  <si>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</si>
  <si>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</si>
  <si>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</si>
  <si>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</si>
  <si>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</si>
  <si>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</si>
  <si>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</si>
  <si>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</si>
  <si>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</si>
  <si>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</si>
  <si>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</si>
  <si>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</si>
  <si>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</si>
  <si>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</si>
  <si>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</si>
  <si>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</si>
  <si>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</si>
  <si>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</si>
  <si>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</si>
  <si>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</si>
  <si>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</si>
  <si>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</si>
  <si>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</si>
  <si>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</si>
  <si>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</si>
  <si>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</si>
  <si>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</si>
  <si>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</si>
  <si>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</si>
  <si>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</si>
  <si>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</si>
  <si>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</si>
  <si>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</si>
  <si>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</si>
  <si>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</si>
  <si>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</si>
  <si>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</si>
  <si>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</si>
  <si>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</si>
  <si>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</si>
  <si>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</si>
  <si>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</si>
  <si>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</si>
  <si>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</si>
  <si>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</si>
  <si>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</si>
  <si>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</si>
  <si>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</si>
  <si>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</si>
  <si>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</si>
  <si>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</si>
  <si>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</si>
  <si>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</si>
  <si>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</si>
  <si>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</si>
  <si>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</si>
  <si>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</si>
  <si>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</si>
  <si>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</si>
  <si>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</si>
  <si>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</si>
  <si>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</si>
  <si>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</si>
  <si>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</si>
  <si>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</si>
  <si>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</si>
  <si>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</si>
  <si>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</si>
  <si>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</si>
  <si>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</si>
  <si>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</si>
  <si>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</si>
  <si>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</si>
  <si>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</si>
  <si>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</si>
  <si>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</si>
  <si>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</si>
  <si>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</si>
  <si>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</si>
  <si>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</si>
  <si>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</si>
  <si>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</si>
  <si>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</si>
  <si>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</si>
  <si>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</si>
  <si>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</si>
  <si>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</si>
  <si>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</si>
  <si>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</si>
  <si>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</si>
  <si>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</si>
  <si>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</si>
  <si>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</si>
  <si>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</si>
  <si>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</si>
  <si>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</si>
  <si>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</si>
  <si>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</si>
  <si>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</si>
  <si>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</si>
  <si>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</si>
  <si>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</si>
  <si>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</si>
  <si>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</si>
  <si>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</si>
  <si>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</si>
  <si>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</si>
  <si>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</si>
  <si>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</si>
  <si>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</si>
  <si>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</si>
  <si>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</si>
  <si>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</si>
  <si>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</si>
  <si>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</si>
  <si>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</si>
  <si>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</si>
  <si>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</si>
  <si>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</si>
  <si>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</si>
  <si>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</si>
  <si>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</si>
  <si>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</si>
  <si>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</si>
  <si>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</si>
  <si>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</si>
  <si>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</si>
  <si>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</si>
  <si>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</si>
  <si>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</si>
  <si>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</si>
  <si>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</si>
  <si>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</si>
  <si>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</si>
  <si>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</si>
  <si>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</si>
  <si>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</si>
  <si>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</si>
  <si>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</si>
  <si>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</si>
  <si>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</si>
  <si>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</si>
  <si>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</si>
  <si>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</si>
  <si>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</si>
  <si>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</si>
  <si>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</si>
  <si>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</si>
  <si>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</si>
  <si>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</si>
  <si>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</si>
  <si>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</si>
  <si>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</si>
  <si>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</si>
  <si>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</si>
  <si>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</si>
  <si>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</si>
  <si>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</si>
  <si>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</si>
  <si>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</si>
  <si>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</si>
  <si>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</si>
  <si>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</si>
  <si>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</si>
  <si>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</si>
  <si>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</si>
  <si>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</si>
  <si>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</si>
  <si>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</si>
  <si>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</si>
  <si>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</si>
  <si>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</si>
  <si>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</si>
  <si>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</si>
  <si>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</si>
  <si>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</si>
  <si>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</si>
  <si>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</si>
  <si>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</si>
  <si>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</si>
  <si>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</si>
  <si>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</si>
  <si>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</si>
  <si>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</si>
  <si>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</si>
  <si>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</si>
  <si>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</si>
  <si>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</si>
  <si>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</si>
  <si>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</si>
  <si>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</si>
  <si>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</si>
  <si>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</si>
  <si>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</si>
  <si>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</si>
  <si>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</si>
  <si>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</si>
  <si>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</si>
  <si>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</si>
  <si>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</si>
  <si>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</si>
  <si>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</si>
  <si>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</si>
  <si>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</si>
  <si>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</si>
  <si>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</si>
  <si>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</si>
  <si>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</si>
  <si>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</si>
  <si>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</si>
  <si>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</si>
  <si>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</si>
  <si>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</si>
  <si>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</si>
  <si>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</si>
  <si>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</si>
  <si>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</si>
  <si>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</si>
  <si>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</si>
  <si>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</si>
  <si>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</si>
  <si>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</si>
  <si>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</si>
  <si>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</si>
  <si>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</si>
  <si>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</si>
  <si>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</si>
  <si>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</si>
  <si>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</si>
  <si>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</si>
  <si>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</si>
  <si>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</si>
  <si>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</si>
  <si>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</si>
  <si>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</si>
  <si>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</si>
  <si>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</si>
  <si>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</si>
  <si>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</si>
  <si>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</si>
  <si>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</si>
  <si>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</si>
  <si>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</si>
  <si>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</si>
  <si>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</si>
  <si>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</si>
  <si>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</si>
  <si>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</si>
  <si>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</si>
  <si>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</si>
  <si>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</si>
  <si>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</si>
  <si>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</si>
  <si>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</si>
  <si>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</si>
  <si>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</si>
  <si>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</si>
  <si>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</si>
  <si>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</si>
  <si>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</si>
  <si>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</si>
  <si>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</si>
  <si>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</si>
  <si>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</si>
  <si>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</si>
  <si>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</si>
  <si>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</si>
  <si>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</si>
  <si>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</si>
  <si>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</si>
  <si>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</si>
  <si>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</si>
  <si>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</si>
  <si>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</si>
  <si>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</si>
  <si>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</si>
  <si>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</si>
  <si>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</si>
  <si>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</si>
  <si>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</si>
  <si>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</si>
  <si>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</si>
  <si>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</si>
  <si>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</si>
  <si>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</si>
  <si>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</si>
  <si>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</si>
  <si>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</si>
  <si>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</si>
  <si>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</si>
  <si>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</si>
  <si>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</si>
  <si>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</si>
  <si>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</si>
  <si>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</si>
  <si>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</si>
  <si>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</si>
  <si>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</si>
  <si>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</si>
  <si>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</si>
  <si>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</si>
  <si>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</si>
  <si>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</si>
  <si>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</si>
  <si>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</si>
  <si>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</si>
  <si>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</si>
  <si>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</si>
  <si>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</si>
  <si>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</si>
  <si>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</si>
  <si>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</si>
  <si>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</si>
  <si>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</si>
  <si>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</si>
  <si>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</si>
  <si>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</si>
  <si>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</si>
  <si>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</si>
  <si>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</si>
  <si>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</si>
  <si>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</si>
  <si>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</si>
  <si>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</si>
  <si>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</si>
  <si>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</si>
  <si>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</si>
  <si>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</si>
  <si>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</si>
  <si>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</si>
  <si>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</si>
  <si>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</si>
  <si>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</si>
  <si>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</si>
  <si>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</si>
  <si>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</si>
  <si>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</si>
  <si>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</si>
  <si>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</si>
  <si>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</si>
  <si>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</si>
  <si>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</si>
  <si>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</si>
  <si>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</si>
  <si>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</si>
  <si>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</si>
  <si>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</si>
  <si>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</si>
  <si>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</si>
  <si>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</si>
  <si>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</si>
  <si>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</si>
  <si>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</si>
  <si>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</si>
  <si>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</si>
  <si>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</si>
  <si>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</si>
  <si>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</si>
  <si>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</si>
  <si>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</si>
  <si>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</si>
  <si>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</si>
  <si>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</si>
  <si>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</si>
  <si>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</si>
  <si>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</si>
  <si>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</si>
  <si>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</si>
  <si>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</si>
  <si>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</si>
  <si>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</si>
  <si>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</si>
  <si>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</si>
  <si>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</si>
  <si>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</si>
  <si>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</si>
  <si>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</si>
  <si>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</si>
  <si>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</si>
  <si>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</si>
  <si>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</si>
  <si>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</si>
  <si>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</si>
  <si>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</si>
  <si>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</si>
  <si>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</si>
  <si>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</si>
  <si>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</si>
  <si>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</si>
  <si>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</si>
  <si>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</si>
  <si>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</si>
  <si>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</si>
  <si>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</si>
  <si>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</si>
  <si>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</si>
  <si>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</si>
  <si>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</si>
  <si>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</si>
  <si>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</si>
  <si>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</si>
  <si>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</si>
  <si>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</si>
  <si>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</si>
  <si>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</si>
  <si>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</si>
  <si>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</si>
  <si>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</si>
  <si>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</si>
  <si>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</si>
  <si>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</si>
  <si>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</si>
  <si>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</si>
  <si>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</si>
  <si>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</si>
  <si>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</si>
  <si>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</si>
  <si>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</si>
  <si>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</si>
  <si>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</si>
  <si>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</si>
  <si>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</si>
  <si>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</si>
  <si>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</si>
  <si>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</si>
  <si>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</si>
  <si>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</si>
  <si>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</si>
  <si>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</si>
  <si>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</si>
  <si>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</si>
  <si>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</si>
  <si>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</si>
  <si>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</si>
  <si>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</si>
  <si>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</si>
  <si>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</si>
  <si>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</si>
  <si>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</si>
  <si>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</si>
  <si>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</si>
  <si>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</si>
  <si>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</si>
  <si>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</si>
  <si>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</si>
  <si>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</si>
  <si>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</si>
  <si>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</si>
  <si>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</si>
  <si>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</si>
  <si>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</si>
  <si>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</si>
  <si>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</si>
  <si>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</si>
  <si>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</si>
  <si>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</si>
  <si>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</si>
  <si>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</si>
  <si>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</si>
  <si>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</si>
  <si>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</si>
  <si>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</si>
  <si>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</si>
  <si>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</si>
  <si>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</si>
  <si>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</si>
  <si>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</si>
  <si>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</si>
  <si>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</si>
  <si>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</si>
  <si>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</si>
  <si>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</si>
  <si>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</si>
  <si>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</si>
  <si>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</si>
  <si>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</si>
  <si>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</si>
  <si>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</si>
  <si>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</si>
  <si>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</si>
  <si>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</si>
  <si>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</si>
  <si>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</si>
  <si>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</si>
  <si>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</si>
  <si>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</si>
  <si>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</si>
  <si>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</si>
  <si>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</si>
  <si>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</si>
  <si>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</si>
  <si>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</si>
  <si>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</si>
  <si>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</si>
  <si>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</si>
  <si>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</si>
  <si>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</si>
  <si>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</si>
  <si>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</si>
  <si>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</si>
  <si>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</si>
  <si>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</si>
  <si>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</si>
  <si>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</si>
  <si>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</si>
  <si>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</si>
  <si>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</si>
  <si>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</si>
  <si>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</si>
  <si>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</si>
  <si>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</si>
  <si>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</si>
  <si>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</si>
  <si>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</si>
  <si>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</si>
  <si>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</si>
  <si>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</si>
  <si>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</si>
  <si>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</si>
  <si>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</si>
  <si>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</si>
  <si>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</si>
  <si>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</si>
  <si>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</si>
  <si>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</si>
  <si>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</si>
  <si>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</si>
  <si>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</si>
  <si>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</si>
  <si>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</si>
  <si>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</si>
  <si>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</si>
  <si>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</si>
  <si>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</si>
  <si>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</si>
  <si>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</si>
  <si>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</si>
  <si>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</si>
  <si>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</si>
  <si>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</si>
  <si>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</si>
  <si>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</si>
  <si>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</si>
  <si>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</si>
  <si>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</si>
  <si>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</si>
  <si>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</si>
  <si>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</si>
  <si>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</si>
  <si>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</si>
  <si>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</si>
  <si>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</si>
  <si>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</si>
  <si>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</si>
  <si>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</si>
  <si>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</si>
  <si>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</si>
  <si>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</si>
  <si>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</si>
  <si>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</si>
  <si>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</si>
  <si>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</si>
  <si>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</si>
  <si>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</si>
  <si>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</si>
  <si>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</si>
  <si>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</si>
  <si>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</si>
  <si>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</si>
  <si>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</si>
  <si>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</si>
  <si>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</si>
  <si>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</si>
  <si>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</si>
  <si>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</si>
  <si>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</si>
  <si>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</si>
  <si>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</si>
  <si>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</si>
  <si>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</si>
  <si>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</si>
  <si>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</si>
  <si>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</si>
  <si>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</si>
  <si>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</si>
  <si>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</si>
  <si>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</si>
  <si>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</si>
  <si>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</si>
  <si>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</si>
  <si>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</si>
  <si>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</si>
  <si>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</si>
  <si>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</si>
  <si>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</si>
  <si>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</si>
  <si>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</si>
  <si>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</si>
  <si>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</si>
  <si>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</si>
  <si>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</si>
  <si>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</si>
  <si>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</si>
  <si>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</si>
  <si>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</si>
  <si>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</si>
  <si>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</si>
  <si>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</si>
  <si>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</si>
  <si>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</si>
  <si>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</si>
  <si>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</si>
  <si>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</si>
  <si>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</si>
  <si>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</si>
  <si>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</si>
  <si>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</si>
  <si>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</si>
  <si>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</si>
  <si>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</si>
  <si>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</si>
  <si>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</si>
  <si>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</si>
  <si>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</si>
  <si>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</si>
  <si>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</si>
  <si>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</si>
  <si>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</si>
  <si>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</si>
  <si>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</si>
  <si>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</si>
  <si>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</si>
  <si>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</si>
  <si>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</si>
  <si>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</si>
  <si>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</si>
  <si>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</si>
  <si>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</si>
  <si>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</si>
  <si>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</si>
  <si>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</si>
  <si>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</si>
  <si>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</si>
  <si>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</si>
  <si>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</si>
  <si>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</si>
  <si>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</si>
  <si>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</si>
  <si>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</si>
  <si>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</si>
  <si>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</si>
  <si>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</si>
  <si>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</si>
  <si>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</si>
  <si>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</si>
  <si>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</si>
  <si>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</si>
  <si>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</si>
  <si>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</si>
  <si>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</si>
  <si>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</si>
  <si>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</si>
  <si>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</si>
  <si>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</si>
  <si>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</si>
  <si>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</si>
  <si>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</si>
  <si>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</si>
  <si>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</si>
  <si>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</si>
  <si>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</si>
  <si>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</si>
  <si>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</si>
  <si>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</si>
  <si>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</si>
  <si>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</si>
  <si>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</si>
  <si>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</si>
  <si>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</si>
  <si>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</si>
  <si>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</si>
  <si>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</si>
  <si>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</si>
  <si>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</si>
  <si>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</si>
  <si>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</si>
  <si>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</si>
  <si>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</si>
  <si>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</si>
  <si>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</si>
  <si>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</si>
  <si>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</si>
  <si>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</si>
  <si>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</si>
  <si>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</si>
  <si>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</si>
  <si>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</si>
  <si>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</si>
  <si>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</si>
  <si>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</si>
  <si>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</si>
  <si>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</si>
  <si>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</si>
  <si>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</si>
  <si>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</si>
  <si>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</si>
  <si>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</si>
  <si>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</si>
  <si>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</si>
  <si>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</si>
  <si>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</si>
  <si>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</si>
  <si>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</si>
  <si>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</si>
  <si>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</si>
  <si>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</si>
  <si>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</si>
  <si>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</si>
  <si>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</si>
  <si>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</si>
  <si>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</si>
  <si>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</si>
  <si>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</si>
  <si>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</si>
  <si>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</si>
  <si>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</si>
  <si>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</si>
  <si>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</si>
  <si>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</si>
  <si>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</si>
  <si>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</si>
  <si>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</si>
  <si>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</si>
  <si>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</si>
  <si>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</si>
  <si>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</si>
  <si>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</si>
  <si>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</si>
  <si>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</si>
  <si>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</si>
  <si>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</si>
  <si>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</si>
  <si>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</si>
  <si>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</si>
  <si>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</si>
  <si>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</si>
  <si>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</si>
  <si>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</si>
  <si>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</si>
  <si>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</si>
  <si>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</si>
  <si>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</si>
  <si>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</si>
  <si>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</si>
  <si>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</si>
  <si>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</si>
  <si>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</si>
  <si>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</si>
  <si>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</si>
  <si>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</si>
  <si>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</si>
  <si>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</si>
  <si>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</si>
  <si>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</si>
  <si>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</si>
  <si>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</si>
  <si>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</si>
  <si>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</si>
  <si>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</si>
  <si>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</si>
  <si>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</si>
  <si>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</si>
  <si>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</si>
  <si>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</si>
  <si>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</si>
  <si>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</si>
  <si>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</si>
  <si>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</si>
  <si>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</si>
  <si>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</si>
  <si>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</si>
  <si>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</si>
  <si>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</si>
  <si>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</si>
  <si>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</si>
  <si>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</si>
  <si>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</si>
  <si>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</si>
  <si>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</si>
  <si>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</si>
  <si>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</si>
  <si>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</si>
  <si>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</si>
  <si>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</si>
  <si>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</si>
  <si>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</si>
  <si>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</si>
  <si>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</si>
  <si>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</si>
  <si>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</si>
  <si>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</si>
  <si>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</si>
  <si>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</si>
  <si>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</si>
  <si>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</si>
  <si>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</si>
  <si>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</si>
  <si>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</si>
  <si>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</si>
  <si>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</si>
  <si>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</si>
  <si>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</si>
  <si>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</si>
  <si>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</si>
  <si>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</si>
  <si>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</si>
  <si>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</si>
  <si>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</si>
  <si>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</si>
  <si>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</si>
  <si>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</si>
  <si>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</si>
  <si>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</si>
  <si>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</si>
  <si>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</si>
  <si>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</si>
  <si>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</si>
  <si>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</si>
  <si>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</si>
  <si>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</si>
  <si>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</si>
  <si>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</si>
  <si>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</si>
  <si>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</si>
  <si>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</si>
  <si>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</si>
  <si>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</si>
  <si>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</si>
  <si>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</si>
  <si>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</si>
  <si>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</si>
  <si>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</si>
  <si>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</si>
  <si>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</si>
  <si>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</si>
  <si>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</si>
  <si>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</si>
  <si>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</si>
  <si>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</si>
  <si>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</si>
  <si>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</si>
  <si>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</si>
  <si>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</si>
  <si>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</si>
  <si>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</si>
  <si>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</si>
  <si>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</si>
  <si>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</si>
  <si>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</si>
  <si>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</si>
  <si>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</si>
  <si>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</si>
  <si>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</si>
  <si>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</si>
  <si>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</si>
  <si>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</si>
  <si>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</si>
  <si>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</si>
  <si>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</si>
  <si>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</si>
  <si>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</si>
  <si>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</si>
  <si>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</si>
  <si>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</si>
  <si>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</si>
  <si>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</si>
  <si>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</si>
  <si>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</si>
  <si>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</si>
  <si>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</si>
  <si>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</si>
  <si>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</si>
  <si>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</si>
  <si>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</si>
  <si>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</si>
  <si>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</si>
  <si>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</si>
  <si>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</si>
  <si>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</si>
  <si>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</si>
  <si>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</si>
  <si>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</si>
  <si>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</si>
  <si>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</si>
  <si>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</si>
  <si>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</si>
  <si>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</si>
  <si>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</si>
  <si>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</si>
  <si>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</si>
  <si>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</si>
  <si>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</si>
  <si>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</si>
  <si>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</si>
  <si>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</si>
  <si>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</si>
  <si>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</si>
  <si>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</si>
  <si>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</si>
  <si>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</si>
  <si>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</si>
  <si>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</si>
  <si>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</si>
  <si>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</si>
  <si>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</si>
  <si>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</si>
  <si>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</si>
  <si>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</si>
  <si>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</si>
  <si>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</si>
  <si>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</si>
  <si>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</si>
  <si>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</si>
  <si>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</si>
  <si>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</si>
  <si>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</si>
  <si>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</si>
  <si>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</si>
  <si>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</si>
  <si>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</si>
  <si>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</si>
  <si>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</si>
  <si>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</si>
  <si>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</si>
  <si>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</si>
  <si>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</si>
  <si>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</si>
  <si>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</si>
  <si>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</si>
  <si>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</si>
  <si>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</si>
  <si>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</si>
  <si>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</si>
  <si>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</si>
  <si>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</si>
  <si>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</si>
  <si>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</si>
  <si>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</si>
  <si>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</si>
  <si>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</si>
  <si>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</si>
  <si>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</si>
  <si>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</si>
  <si>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</si>
  <si>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</si>
  <si>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</si>
  <si>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</si>
  <si>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</si>
  <si>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</si>
  <si>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</si>
  <si>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</si>
  <si>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</si>
  <si>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</si>
  <si>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</si>
  <si>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</si>
  <si>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</si>
  <si>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</si>
  <si>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</si>
  <si>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</si>
  <si>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</si>
  <si>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</si>
  <si>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</si>
  <si>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</si>
  <si>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</si>
  <si>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</si>
  <si>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</si>
  <si>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</si>
  <si>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</si>
  <si>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</si>
  <si>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</si>
  <si>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</si>
  <si>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</si>
  <si>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</si>
  <si>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</si>
  <si>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</si>
  <si>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</si>
  <si>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</si>
  <si>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</si>
  <si>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</si>
  <si>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</si>
  <si>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</si>
  <si>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</si>
  <si>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</si>
  <si>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</si>
  <si>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</si>
  <si>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</si>
  <si>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</si>
  <si>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</si>
  <si>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</si>
  <si>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</si>
  <si>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</si>
  <si>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</si>
  <si>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</si>
  <si>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</si>
  <si>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</si>
  <si>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</si>
  <si>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</si>
  <si>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</si>
  <si>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</si>
  <si>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</si>
  <si>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</si>
  <si>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</si>
  <si>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</si>
  <si>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</si>
  <si>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</si>
  <si>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</si>
  <si>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</si>
  <si>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</si>
  <si>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</si>
  <si>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</si>
  <si>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</si>
  <si>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</si>
  <si>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</si>
  <si>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</si>
  <si>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</si>
  <si>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</si>
  <si>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</si>
  <si>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</si>
  <si>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</si>
  <si>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</si>
  <si>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</si>
  <si>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</si>
  <si>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</si>
  <si>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</si>
  <si>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</si>
  <si>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</si>
  <si>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</si>
  <si>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</si>
  <si>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</si>
  <si>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</si>
  <si>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</si>
  <si>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</si>
  <si>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</si>
  <si>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</si>
  <si>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</si>
  <si>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</si>
  <si>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</si>
  <si>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</si>
  <si>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</si>
  <si>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</si>
  <si>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</si>
  <si>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</si>
  <si>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</si>
  <si>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</si>
  <si>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</si>
  <si>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</si>
  <si>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</si>
  <si>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</si>
  <si>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</si>
  <si>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</si>
  <si>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</si>
  <si>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</si>
  <si>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</si>
  <si>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</si>
  <si>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</si>
  <si>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</si>
  <si>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</si>
  <si>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</si>
  <si>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</si>
  <si>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</si>
  <si>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</si>
  <si>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</si>
  <si>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</si>
  <si>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</si>
  <si>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</si>
  <si>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</si>
  <si>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</si>
  <si>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</si>
  <si>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</si>
  <si>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</si>
  <si>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</si>
  <si>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</si>
  <si>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</si>
  <si>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</si>
  <si>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</si>
  <si>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</si>
  <si>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</si>
  <si>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</si>
  <si>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</si>
  <si>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</si>
  <si>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</si>
  <si>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</si>
  <si>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</si>
  <si>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</si>
  <si>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</si>
  <si>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</si>
  <si>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</si>
  <si>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</si>
  <si>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</si>
  <si>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</si>
  <si>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</si>
  <si>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</si>
  <si>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</si>
  <si>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</si>
  <si>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</si>
  <si>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</si>
  <si>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</si>
  <si>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</si>
  <si>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</si>
  <si>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</si>
  <si>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</si>
  <si>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</si>
  <si>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</si>
  <si>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</si>
  <si>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</si>
  <si>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</si>
  <si>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</si>
  <si>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</si>
  <si>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</si>
  <si>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</si>
  <si>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</si>
  <si>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</si>
  <si>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</si>
  <si>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</si>
  <si>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</si>
  <si>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</si>
  <si>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</si>
  <si>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</si>
  <si>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</si>
  <si>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</si>
  <si>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</si>
  <si>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</si>
  <si>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</si>
  <si>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</si>
  <si>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</si>
  <si>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</si>
  <si>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</si>
  <si>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</si>
  <si>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</si>
  <si>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</si>
  <si>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</si>
  <si>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</si>
  <si>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</si>
  <si>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</si>
  <si>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</si>
  <si>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</si>
  <si>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</si>
  <si>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</si>
  <si>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</si>
  <si>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</si>
  <si>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</si>
  <si>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</si>
  <si>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</si>
  <si>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</si>
  <si>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</si>
  <si>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</si>
  <si>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</si>
  <si>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</si>
  <si>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</si>
  <si>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</si>
  <si>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</si>
  <si>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</si>
  <si>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</si>
  <si>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</si>
  <si>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</si>
  <si>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</si>
  <si>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</si>
  <si>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</si>
  <si>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</si>
  <si>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</si>
  <si>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</si>
  <si>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</si>
  <si>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</si>
  <si>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</si>
  <si>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</si>
  <si>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</si>
  <si>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</si>
  <si>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</si>
  <si>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</si>
  <si>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</si>
  <si>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</si>
  <si>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</si>
  <si>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</si>
  <si>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</si>
  <si>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</si>
  <si>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</si>
  <si>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</si>
  <si>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</si>
  <si>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</si>
  <si>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</si>
  <si>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</si>
  <si>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</si>
  <si>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</si>
  <si>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</si>
  <si>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</si>
  <si>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</si>
  <si>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</si>
  <si>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</si>
  <si>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</si>
  <si>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</si>
  <si>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</si>
  <si>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</si>
  <si>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</si>
  <si>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</si>
  <si>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</si>
  <si>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</si>
  <si>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</si>
  <si>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</si>
  <si>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</si>
  <si>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</si>
  <si>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</si>
  <si>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</si>
  <si>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</si>
  <si>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</si>
  <si>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</si>
  <si>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</si>
  <si>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</si>
  <si>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</si>
  <si>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</si>
  <si>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</si>
  <si>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</si>
  <si>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</si>
  <si>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</si>
  <si>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</si>
  <si>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</si>
  <si>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</si>
  <si>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</si>
  <si>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</si>
  <si>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</si>
  <si>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</si>
  <si>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</si>
  <si>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</si>
  <si>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</si>
  <si>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</si>
  <si>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</si>
  <si>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</si>
  <si>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</si>
  <si>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</si>
  <si>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</si>
  <si>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</si>
  <si>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</si>
  <si>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</si>
  <si>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</si>
  <si>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</si>
  <si>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</si>
  <si>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</si>
  <si>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</si>
  <si>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</si>
  <si>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</si>
  <si>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</si>
  <si>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</si>
  <si>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</si>
  <si>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</si>
  <si>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</si>
  <si>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</si>
  <si>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</si>
  <si>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</si>
  <si>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</si>
  <si>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</si>
  <si>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</si>
  <si>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</si>
  <si>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</si>
  <si>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</si>
  <si>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</si>
  <si>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</si>
  <si>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</si>
  <si>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</si>
  <si>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</si>
  <si>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</si>
  <si>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</si>
  <si>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</si>
  <si>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</si>
  <si>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</si>
  <si>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</si>
  <si>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</si>
  <si>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</si>
  <si>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</si>
  <si>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</si>
  <si>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</si>
  <si>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</si>
  <si>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</si>
  <si>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</si>
  <si>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</si>
  <si>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</si>
  <si>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</si>
  <si>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</si>
  <si>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</si>
  <si>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</si>
  <si>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</si>
  <si>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</si>
  <si>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</si>
  <si>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</si>
  <si>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</si>
  <si>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</si>
  <si>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</si>
  <si>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</si>
  <si>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</si>
  <si>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</si>
  <si>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</si>
  <si>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</si>
  <si>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</si>
  <si>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</si>
  <si>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</si>
  <si>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</si>
  <si>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</si>
  <si>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</si>
  <si>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</si>
  <si>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</si>
  <si>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</si>
  <si>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</si>
  <si>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</si>
  <si>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</si>
  <si>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</si>
  <si>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</si>
  <si>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</si>
  <si>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</si>
  <si>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</si>
  <si>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</si>
  <si>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</si>
  <si>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</si>
  <si>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</si>
  <si>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</si>
  <si>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</si>
  <si>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</si>
  <si>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</si>
  <si>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</si>
  <si>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</si>
  <si>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</si>
  <si>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</si>
  <si>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</si>
  <si>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</si>
  <si>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</si>
  <si>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</si>
  <si>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</si>
  <si>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</si>
  <si>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</si>
  <si>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</si>
  <si>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</si>
  <si>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</si>
  <si>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</si>
  <si>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</si>
  <si>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</si>
  <si>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</si>
  <si>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</si>
  <si>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</si>
  <si>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</si>
  <si>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</si>
  <si>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</si>
  <si>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</si>
  <si>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</si>
  <si>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</si>
  <si>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</si>
  <si>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</si>
  <si>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</si>
  <si>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</si>
  <si>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</si>
  <si>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</si>
  <si>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</si>
  <si>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</si>
  <si>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</si>
  <si>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</si>
  <si>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</si>
  <si>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</si>
  <si>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</si>
  <si>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</si>
  <si>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</si>
  <si>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</si>
  <si>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</si>
  <si>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</si>
  <si>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</si>
  <si>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</si>
  <si>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</si>
  <si>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</si>
  <si>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</si>
  <si>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</si>
  <si>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</si>
  <si>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</si>
  <si>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</si>
  <si>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</si>
  <si>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</si>
  <si>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</si>
  <si>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</si>
  <si>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</si>
  <si>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</si>
  <si>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</si>
  <si>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</si>
  <si>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</si>
  <si>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</si>
  <si>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</si>
  <si>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</si>
  <si>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</si>
  <si>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</si>
  <si>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</si>
  <si>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</si>
  <si>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</si>
  <si>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</si>
  <si>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</si>
  <si>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</si>
  <si>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</si>
  <si>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</si>
  <si>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</si>
  <si>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</si>
  <si>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</si>
  <si>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</si>
  <si>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</si>
  <si>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</si>
  <si>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</si>
  <si>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</si>
  <si>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</si>
  <si>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</si>
  <si>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</si>
  <si>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</si>
  <si>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</si>
  <si>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</si>
  <si>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</si>
  <si>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</si>
  <si>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</si>
  <si>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</si>
  <si>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</si>
  <si>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</si>
  <si>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</si>
  <si>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</si>
  <si>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</si>
  <si>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</si>
  <si>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</si>
  <si>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</si>
  <si>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</si>
  <si>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</si>
  <si>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</si>
  <si>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</si>
  <si>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</si>
  <si>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</si>
  <si>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</si>
  <si>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</si>
  <si>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</si>
  <si>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</si>
  <si>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</si>
  <si>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</si>
  <si>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</si>
  <si>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</si>
  <si>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</si>
  <si>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</si>
  <si>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</si>
  <si>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</si>
  <si>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</si>
  <si>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</si>
  <si>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</si>
  <si>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</si>
  <si>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</si>
  <si>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</si>
  <si>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</si>
  <si>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</si>
  <si>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</si>
  <si>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</si>
  <si>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</si>
  <si>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</si>
  <si>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</si>
  <si>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</si>
  <si>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</si>
  <si>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</si>
  <si>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</si>
  <si>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</si>
  <si>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</si>
  <si>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</si>
  <si>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</si>
  <si>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</si>
  <si>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</si>
  <si>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</si>
  <si>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</si>
  <si>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</si>
  <si>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</si>
  <si>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</si>
  <si>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</si>
  <si>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</si>
  <si>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</si>
  <si>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</si>
  <si>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</si>
  <si>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</si>
  <si>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</si>
  <si>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</si>
  <si>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</si>
  <si>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</si>
  <si>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</si>
  <si>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</si>
  <si>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</si>
  <si>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</si>
  <si>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</si>
  <si>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</si>
  <si>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</si>
  <si>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</si>
  <si>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</si>
  <si>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</si>
  <si>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</si>
  <si>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</si>
  <si>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</si>
  <si>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</si>
  <si>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</si>
  <si>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</si>
  <si>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</si>
  <si>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</si>
  <si>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</si>
  <si>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</si>
  <si>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</si>
  <si>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</si>
  <si>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</si>
  <si>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</si>
  <si>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</si>
  <si>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</si>
  <si>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</si>
  <si>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</si>
  <si>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</si>
  <si>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</si>
  <si>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</si>
  <si>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</si>
  <si>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</si>
  <si>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</si>
  <si>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</si>
  <si>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</si>
  <si>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</si>
  <si>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</si>
  <si>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</si>
  <si>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</si>
  <si>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</si>
  <si>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</si>
  <si>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</si>
  <si>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</si>
  <si>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</si>
  <si>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</si>
  <si>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</si>
  <si>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</si>
  <si>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</si>
  <si>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</si>
  <si>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</si>
  <si>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</si>
  <si>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</si>
  <si>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</si>
  <si>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</si>
  <si>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</si>
  <si>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</si>
  <si>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</si>
  <si>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</si>
  <si>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</si>
  <si>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</si>
  <si>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</si>
  <si>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</si>
  <si>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</si>
  <si>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</si>
  <si>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</si>
  <si>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</si>
  <si>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</si>
  <si>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</si>
  <si>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</si>
  <si>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</si>
  <si>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</si>
  <si>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</si>
  <si>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</si>
  <si>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</si>
  <si>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</si>
  <si>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</si>
  <si>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</si>
  <si>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</si>
  <si>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</si>
  <si>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</si>
  <si>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</si>
  <si>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</si>
  <si>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</si>
  <si>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</si>
  <si>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</si>
  <si>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</si>
  <si>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</si>
  <si>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</si>
  <si>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</si>
  <si>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</si>
  <si>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</si>
  <si>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</si>
  <si>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</si>
  <si>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</si>
  <si>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</si>
  <si>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</si>
  <si>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</si>
  <si>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</si>
  <si>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</si>
  <si>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</si>
  <si>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</si>
  <si>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</si>
  <si>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</si>
  <si>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</si>
  <si>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</si>
  <si>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</si>
  <si>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</si>
  <si>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</si>
  <si>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</si>
  <si>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</si>
  <si>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</si>
  <si>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</si>
  <si>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</si>
  <si>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</si>
  <si>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</si>
  <si>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</si>
  <si>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</si>
  <si>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</si>
  <si>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</si>
  <si>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</si>
  <si>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</si>
  <si>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</si>
  <si>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</si>
  <si>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</si>
  <si>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</si>
  <si>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</si>
  <si>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</si>
  <si>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</si>
  <si>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</si>
  <si>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</si>
  <si>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</si>
  <si>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FLOIRAC</t>
  </si>
  <si>
    <t>L'AVEYRON</t>
  </si>
  <si>
    <t>05126000</t>
  </si>
  <si>
    <t>18310006400033</t>
  </si>
  <si>
    <t>Agence de l'Eau Adour-Garonne</t>
  </si>
  <si>
    <t>34255833500051</t>
  </si>
  <si>
    <t>AQUASCOP BIOLOGIE</t>
  </si>
  <si>
    <t>IBMR-22-M159</t>
  </si>
  <si>
    <t>IBMR standard</t>
  </si>
  <si>
    <t>DROITE</t>
  </si>
  <si>
    <t>ETIAGE SEVERE</t>
  </si>
  <si>
    <t>ENSOLEILLE</t>
  </si>
  <si>
    <t>NULLE</t>
  </si>
  <si>
    <t>OUI</t>
  </si>
  <si>
    <t>abondant</t>
  </si>
  <si>
    <t>Cf.</t>
  </si>
  <si>
    <t>JOYCE LAMBERT, VALENTIN ORANGE, MARINE LIETOUT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</si>
</sst>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23" sqref="E2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5303</v>
      </c>
      <c r="D7" s="14" t="s">
        <v>2060</v>
      </c>
      <c r="E7" s="53" t="s">
        <v>5291</v>
      </c>
      <c r="G7" s="96" t="s">
        <v>2272</v>
      </c>
      <c r="H7" s="97"/>
    </row>
    <row r="8" spans="1:8" ht="15">
      <c r="A8" s="10" t="s">
        <v>2276</v>
      </c>
      <c r="B8" s="50" t="s">
        <v>5289</v>
      </c>
      <c r="D8" s="10" t="s">
        <v>2278</v>
      </c>
      <c r="E8" s="51" t="s">
        <v>5292</v>
      </c>
      <c r="G8" s="98"/>
      <c r="H8" s="99"/>
    </row>
    <row r="9" spans="1:8" ht="15">
      <c r="A9" s="48" t="s">
        <v>2263</v>
      </c>
      <c r="B9" s="45" t="s">
        <v>5288</v>
      </c>
      <c r="D9" s="10" t="s">
        <v>2261</v>
      </c>
      <c r="E9" s="51" t="s">
        <v>5293</v>
      </c>
      <c r="G9" s="98"/>
      <c r="H9" s="99"/>
    </row>
    <row r="10" spans="1:8" ht="15">
      <c r="A10" s="10" t="s">
        <v>2059</v>
      </c>
      <c r="B10" s="46" t="s">
        <v>5287</v>
      </c>
      <c r="D10" s="10" t="s">
        <v>2279</v>
      </c>
      <c r="E10" s="51">
        <v>620246</v>
      </c>
      <c r="G10" s="98"/>
      <c r="H10" s="99"/>
    </row>
    <row r="11" spans="1:8" ht="15">
      <c r="A11" s="10" t="s">
        <v>2277</v>
      </c>
      <c r="B11" s="47">
        <v>44775</v>
      </c>
      <c r="D11" s="10" t="s">
        <v>2280</v>
      </c>
      <c r="E11" s="52">
        <v>6354563</v>
      </c>
      <c r="G11" s="98"/>
      <c r="H11" s="99"/>
    </row>
    <row r="12" spans="1:8" ht="15">
      <c r="A12" s="10" t="s">
        <v>2283</v>
      </c>
      <c r="B12" s="52" t="s">
        <v>5294</v>
      </c>
      <c r="D12" s="10" t="s">
        <v>2281</v>
      </c>
      <c r="E12" s="52">
        <v>620149</v>
      </c>
      <c r="G12" s="100"/>
      <c r="H12" s="101"/>
    </row>
    <row r="13" spans="1:5" ht="17.25" customHeight="1" thickBot="1">
      <c r="A13" s="2"/>
      <c r="B13" s="55"/>
      <c r="D13" s="10" t="s">
        <v>2282</v>
      </c>
      <c r="E13" s="52">
        <v>6354524</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620246</v>
      </c>
    </row>
    <row r="18" spans="1:3" ht="15">
      <c r="A18" s="112"/>
      <c r="B18" s="49" t="s">
        <v>2267</v>
      </c>
      <c r="C18" s="61">
        <f>E11</f>
        <v>6354563</v>
      </c>
    </row>
    <row r="19" spans="1:2" ht="15">
      <c r="A19" s="3" t="s">
        <v>2063</v>
      </c>
      <c r="B19" s="29">
        <v>235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17.1</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51</v>
      </c>
      <c r="D35" s="28" t="s">
        <v>2284</v>
      </c>
      <c r="E35" s="32">
        <v>49</v>
      </c>
    </row>
    <row r="36" spans="1:5" s="7" customFormat="1" ht="15" customHeight="1">
      <c r="A36" s="5" t="s">
        <v>2113</v>
      </c>
      <c r="B36" s="30">
        <v>60</v>
      </c>
      <c r="C36" s="6"/>
      <c r="D36" s="8" t="s">
        <v>2112</v>
      </c>
      <c r="E36" s="30">
        <v>40</v>
      </c>
    </row>
    <row r="37" spans="1:5" s="7" customFormat="1" ht="15" customHeight="1">
      <c r="A37" s="5" t="s">
        <v>2111</v>
      </c>
      <c r="B37" s="30">
        <v>14.6</v>
      </c>
      <c r="C37" s="6"/>
      <c r="D37" s="8" t="s">
        <v>2110</v>
      </c>
      <c r="E37" s="30">
        <v>20.8</v>
      </c>
    </row>
    <row r="38" spans="1:5" s="7" customFormat="1" ht="15" customHeight="1">
      <c r="A38" s="5" t="s">
        <v>2115</v>
      </c>
      <c r="B38" s="30">
        <v>7</v>
      </c>
      <c r="C38" s="6"/>
      <c r="D38" s="8" t="s">
        <v>2115</v>
      </c>
      <c r="E38" s="30">
        <v>3</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v>3</v>
      </c>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3</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2</v>
      </c>
      <c r="C85" s="6"/>
      <c r="D85" s="10" t="s">
        <v>2073</v>
      </c>
      <c r="E85" s="9">
        <v>2</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1.5</v>
      </c>
      <c r="E97" s="89">
        <v>1.5</v>
      </c>
      <c r="F97" s="35" t="s">
        <v>2290</v>
      </c>
      <c r="G97" s="77"/>
      <c r="H97" s="78"/>
    </row>
    <row r="98" spans="1:8" ht="15">
      <c r="A98" s="33" t="s">
        <v>492</v>
      </c>
      <c r="B98" s="20" t="str">
        <f>IF(A98="NEWCOD",IF(ISBLANK(G98),"renseigner le champ 'Nouveau taxon'",G98),VLOOKUP(A98,'Ref Taxo'!A:B,2,FALSE))</f>
        <v>Cymbella</v>
      </c>
      <c r="C98" s="21">
        <f>IF(A98="NEWCOD",IF(ISBLANK(H98),"NoCod",H98),VLOOKUP(A98,'Ref Taxo'!A:D,4,FALSE))</f>
        <v>7368</v>
      </c>
      <c r="D98" s="34">
        <v>0.01</v>
      </c>
      <c r="E98" s="89"/>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0.01</v>
      </c>
      <c r="E99" s="89"/>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3</v>
      </c>
      <c r="E100" s="89">
        <v>0.5</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1</v>
      </c>
      <c r="E101" s="89">
        <v>0.1</v>
      </c>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89"/>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0.01</v>
      </c>
      <c r="E103" s="89"/>
      <c r="F103" s="35" t="s">
        <v>2290</v>
      </c>
      <c r="G103" s="79"/>
      <c r="H103" s="80"/>
    </row>
    <row r="104" spans="1:8" ht="15">
      <c r="A104" s="33" t="s">
        <v>1780</v>
      </c>
      <c r="B104" s="20" t="str">
        <f>IF(A104="NEWCOD",IF(ISBLANK(G104),"renseigner le champ 'Nouveau taxon'",G104),VLOOKUP(A104,'Ref Taxo'!A:B,2,FALSE))</f>
        <v>Schizothrix</v>
      </c>
      <c r="C104" s="21">
        <f>IF(A104="NEWCOD",IF(ISBLANK(H104),"NoCod",H104),VLOOKUP(A104,'Ref Taxo'!A:D,4,FALSE))</f>
        <v>6436</v>
      </c>
      <c r="D104" s="34">
        <v>0.01</v>
      </c>
      <c r="E104" s="89"/>
      <c r="F104" s="35" t="s">
        <v>2290</v>
      </c>
      <c r="G104" s="79"/>
      <c r="H104" s="80"/>
    </row>
    <row r="105" spans="1:8" ht="15">
      <c r="A105" s="33" t="s">
        <v>1977</v>
      </c>
      <c r="B105" s="20" t="str">
        <f>IF(A105="NEWCOD",IF(ISBLANK(G105),"renseigner le champ 'Nouveau taxon'",G105),VLOOKUP(A105,'Ref Taxo'!A:B,2,FALSE))</f>
        <v>Ulothrix</v>
      </c>
      <c r="C105" s="21">
        <f>IF(A105="NEWCOD",IF(ISBLANK(H105),"NoCod",H105),VLOOKUP(A105,'Ref Taxo'!A:D,4,FALSE))</f>
        <v>1142</v>
      </c>
      <c r="D105" s="34">
        <v>0.05</v>
      </c>
      <c r="E105" s="89"/>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0.3</v>
      </c>
      <c r="E106" s="89"/>
      <c r="F106" s="35" t="s">
        <v>2290</v>
      </c>
      <c r="G106" s="79"/>
      <c r="H106" s="80"/>
    </row>
    <row r="107" spans="1:8" ht="15">
      <c r="A107" s="33" t="s">
        <v>479</v>
      </c>
      <c r="B107" s="20" t="str">
        <f>IF(A107="NEWCOD",IF(ISBLANK(G107),"renseigner le champ 'Nouveau taxon'",G107),VLOOKUP(A107,'Ref Taxo'!A:B,2,FALSE))</f>
        <v>Cratoneuron filicinum</v>
      </c>
      <c r="C107" s="21">
        <f>IF(A107="NEWCOD",IF(ISBLANK(H107),"NoCod",H107),VLOOKUP(A107,'Ref Taxo'!A:D,4,FALSE))</f>
        <v>1233</v>
      </c>
      <c r="D107" s="34">
        <v>0.01</v>
      </c>
      <c r="E107" s="89"/>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0.05</v>
      </c>
      <c r="E108" s="89"/>
      <c r="F108" s="35" t="s">
        <v>2290</v>
      </c>
      <c r="G108" s="79"/>
      <c r="H108" s="80"/>
    </row>
    <row r="109" spans="1:8" ht="15">
      <c r="A109" s="33" t="s">
        <v>741</v>
      </c>
      <c r="B109" s="20" t="str">
        <f>IF(A109="NEWCOD",IF(ISBLANK(G109),"renseigner le champ 'Nouveau taxon'",G109),VLOOKUP(A109,'Ref Taxo'!A:B,2,FALSE))</f>
        <v>Fissidens fontanus</v>
      </c>
      <c r="C109" s="21">
        <f>IF(A109="NEWCOD",IF(ISBLANK(H109),"NoCod",H109),VLOOKUP(A109,'Ref Taxo'!A:D,4,FALSE))</f>
        <v>31545</v>
      </c>
      <c r="D109" s="34">
        <v>0.01</v>
      </c>
      <c r="E109" s="89">
        <v>0.01</v>
      </c>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0.01</v>
      </c>
      <c r="E110" s="89"/>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0.05</v>
      </c>
      <c r="E111" s="89"/>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0.7</v>
      </c>
      <c r="E112" s="89"/>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c r="E113" s="89">
        <v>0.01</v>
      </c>
      <c r="F113" s="35" t="s">
        <v>5302</v>
      </c>
      <c r="G113" s="79"/>
      <c r="H113" s="80"/>
    </row>
    <row r="114" spans="1:8" ht="15">
      <c r="A114" s="33" t="s">
        <v>1680</v>
      </c>
      <c r="B114" s="20" t="str">
        <f>IF(A114="NEWCOD",IF(ISBLANK(G114),"renseigner le champ 'Nouveau taxon'",G114),VLOOKUP(A114,'Ref Taxo'!A:B,2,FALSE))</f>
        <v>Rorippa amphibia</v>
      </c>
      <c r="C114" s="21">
        <f>IF(A114="NEWCOD",IF(ISBLANK(H114),"NoCod",H114),VLOOKUP(A114,'Ref Taxo'!A:D,4,FALSE))</f>
        <v>1765</v>
      </c>
      <c r="D114" s="34">
        <v>0.01</v>
      </c>
      <c r="E114" s="89">
        <v>0.01</v>
      </c>
      <c r="F114" s="35" t="s">
        <v>2290</v>
      </c>
      <c r="G114" s="79"/>
      <c r="H114" s="80"/>
    </row>
    <row r="115" spans="1:8" ht="15">
      <c r="A115" s="33" t="s">
        <v>796</v>
      </c>
      <c r="B115" s="20" t="str">
        <f>IF(A115="NEWCOD",IF(ISBLANK(G115),"renseigner le champ 'Nouveau taxon'",G115),VLOOKUP(A115,'Ref Taxo'!A:B,2,FALSE))</f>
        <v>Glechoma hederacea</v>
      </c>
      <c r="C115" s="21">
        <f>IF(A115="NEWCOD",IF(ISBLANK(H115),"NoCod",H115),VLOOKUP(A115,'Ref Taxo'!A:D,4,FALSE))</f>
        <v>19767</v>
      </c>
      <c r="D115" s="34"/>
      <c r="E115" s="89">
        <v>0.01</v>
      </c>
      <c r="F115" s="35" t="s">
        <v>2290</v>
      </c>
      <c r="G115" s="79"/>
      <c r="H115" s="80"/>
    </row>
    <row r="116" spans="1:8" ht="15">
      <c r="A116" s="33" t="s">
        <v>338</v>
      </c>
      <c r="B116" s="20" t="str">
        <f>IF(A116="NEWCOD",IF(ISBLANK(G116),"renseigner le champ 'Nouveau taxon'",G116),VLOOKUP(A116,'Ref Taxo'!A:B,2,FALSE))</f>
        <v>Carex</v>
      </c>
      <c r="C116" s="21">
        <f>IF(A116="NEWCOD",IF(ISBLANK(H116),"NoCod",H116),VLOOKUP(A116,'Ref Taxo'!A:D,4,FALSE))</f>
        <v>1466</v>
      </c>
      <c r="D116" s="34">
        <v>0.01</v>
      </c>
      <c r="E116" s="89"/>
      <c r="F116" s="35" t="s">
        <v>2290</v>
      </c>
      <c r="G116" s="79"/>
      <c r="H116" s="80"/>
    </row>
    <row r="117" spans="1:8" ht="15">
      <c r="A117" s="33" t="s">
        <v>1026</v>
      </c>
      <c r="B117" s="20" t="str">
        <f>IF(A117="NEWCOD",IF(ISBLANK(G117),"renseigner le champ 'Nouveau taxon'",G117),VLOOKUP(A117,'Ref Taxo'!A:B,2,FALSE))</f>
        <v>Lemna minor</v>
      </c>
      <c r="C117" s="21">
        <f>IF(A117="NEWCOD",IF(ISBLANK(H117),"NoCod",H117),VLOOKUP(A117,'Ref Taxo'!A:D,4,FALSE))</f>
        <v>1626</v>
      </c>
      <c r="D117" s="34"/>
      <c r="E117" s="89">
        <v>0.01</v>
      </c>
      <c r="F117" s="35" t="s">
        <v>2290</v>
      </c>
      <c r="G117" s="79"/>
      <c r="H117" s="80"/>
    </row>
    <row r="118" spans="1:8" ht="15">
      <c r="A118" s="33" t="s">
        <v>1207</v>
      </c>
      <c r="B118" s="20" t="str">
        <f>IF(A118="NEWCOD",IF(ISBLANK(G118),"renseigner le champ 'Nouveau taxon'",G118),VLOOKUP(A118,'Ref Taxo'!A:B,2,FALSE))</f>
        <v>Myriophyllum spicatum</v>
      </c>
      <c r="C118" s="21">
        <f>IF(A118="NEWCOD",IF(ISBLANK(H118),"NoCod",H118),VLOOKUP(A118,'Ref Taxo'!A:D,4,FALSE))</f>
        <v>1778</v>
      </c>
      <c r="D118" s="34"/>
      <c r="E118" s="89">
        <v>0.01</v>
      </c>
      <c r="F118" s="35" t="s">
        <v>2290</v>
      </c>
      <c r="G118" s="79"/>
      <c r="H118" s="80"/>
    </row>
    <row r="119" spans="1:8" ht="15">
      <c r="A119" s="33" t="s">
        <v>1595</v>
      </c>
      <c r="B119" s="20" t="str">
        <f>IF(A119="NEWCOD",IF(ISBLANK(G119),"renseigner le champ 'Nouveau taxon'",G119),VLOOKUP(A119,'Ref Taxo'!A:B,2,FALSE))</f>
        <v>Ranunculus fluitans</v>
      </c>
      <c r="C119" s="21">
        <f>IF(A119="NEWCOD",IF(ISBLANK(H119),"NoCod",H119),VLOOKUP(A119,'Ref Taxo'!A:D,4,FALSE))</f>
        <v>1903</v>
      </c>
      <c r="D119" s="34">
        <v>0.01</v>
      </c>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Mikaël TREGUIER</cp:lastModifiedBy>
  <cp:lastPrinted>2017-08-03T14:39:23Z</cp:lastPrinted>
  <dcterms:created xsi:type="dcterms:W3CDTF">2017-07-26T12:29:11Z</dcterms:created>
  <dcterms:modified xsi:type="dcterms:W3CDTF">2022-12-19T13:36:48Z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