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04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<sst xmlns="http://schemas.openxmlformats.org/spreadsheetml/2006/main" count="6488" uniqueCount="5305">
  <si>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</si>
  <si>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</si>
  <si>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</si>
  <si>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</si>
  <si>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</si>
  <si>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</si>
  <si>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</si>
  <si>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</si>
  <si>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</si>
  <si>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</si>
  <si>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</si>
  <si>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</si>
  <si>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</si>
  <si>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</si>
  <si>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</si>
  <si>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</si>
  <si>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</si>
  <si>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</si>
  <si>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</si>
  <si>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</si>
  <si>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</si>
  <si>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</si>
  <si>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</si>
  <si>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</si>
  <si>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</si>
  <si>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</si>
  <si>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</si>
  <si>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</si>
  <si>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</si>
  <si>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</si>
  <si>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</si>
  <si>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</si>
  <si>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</si>
  <si>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</si>
  <si>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</si>
  <si>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</si>
  <si>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</si>
  <si>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</si>
  <si>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</si>
  <si>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</si>
  <si>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</si>
  <si>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</si>
  <si>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</si>
  <si>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</si>
  <si>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</si>
  <si>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</si>
  <si>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</si>
  <si>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</si>
  <si>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</si>
  <si>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</si>
  <si>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</si>
  <si>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</si>
  <si>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</si>
  <si>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</si>
  <si>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</si>
  <si>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</si>
  <si>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</si>
  <si>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</si>
  <si>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</si>
  <si>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</si>
  <si>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</si>
  <si>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</si>
  <si>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</si>
  <si>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</si>
  <si>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</si>
  <si>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</si>
  <si>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</si>
  <si>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</si>
  <si>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</si>
  <si>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</si>
  <si>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</si>
  <si>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</si>
  <si>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</si>
  <si>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</si>
  <si>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</si>
  <si>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</si>
  <si>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</si>
  <si>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</si>
  <si>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</si>
  <si>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</si>
  <si>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</si>
  <si>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</si>
  <si>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</si>
  <si>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</si>
  <si>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</si>
  <si>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</si>
  <si>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</si>
  <si>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</si>
  <si>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</si>
  <si>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</si>
  <si>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</si>
  <si>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</si>
  <si>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</si>
  <si>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</si>
  <si>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</si>
  <si>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</si>
  <si>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</si>
  <si>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</si>
  <si>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</si>
  <si>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</si>
  <si>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</si>
  <si>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</si>
  <si>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</si>
  <si>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</si>
  <si>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</si>
  <si>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</si>
  <si>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</si>
  <si>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</si>
  <si>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</si>
  <si>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</si>
  <si>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</si>
  <si>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</si>
  <si>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</si>
  <si>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</si>
  <si>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</si>
  <si>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</si>
  <si>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</si>
  <si>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</si>
  <si>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</si>
  <si>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</si>
  <si>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</si>
  <si>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</si>
  <si>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</si>
  <si>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</si>
  <si>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</si>
  <si>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</si>
  <si>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</si>
  <si>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</si>
  <si>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</si>
  <si>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</si>
  <si>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</si>
  <si>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</si>
  <si>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</si>
  <si>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</si>
  <si>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</si>
  <si>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</si>
  <si>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</si>
  <si>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</si>
  <si>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</si>
  <si>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</si>
  <si>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</si>
  <si>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</si>
  <si>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</si>
  <si>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</si>
  <si>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</si>
  <si>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</si>
  <si>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</si>
  <si>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</si>
  <si>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</si>
  <si>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</si>
  <si>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</si>
  <si>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</si>
  <si>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</si>
  <si>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</si>
  <si>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</si>
  <si>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</si>
  <si>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</si>
  <si>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</si>
  <si>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</si>
  <si>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</si>
  <si>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</si>
  <si>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</si>
  <si>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</si>
  <si>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</si>
  <si>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</si>
  <si>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</si>
  <si>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</si>
  <si>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</si>
  <si>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</si>
  <si>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</si>
  <si>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</si>
  <si>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</si>
  <si>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</si>
  <si>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</si>
  <si>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</si>
  <si>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</si>
  <si>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</si>
  <si>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</si>
  <si>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</si>
  <si>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</si>
  <si>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</si>
  <si>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</si>
  <si>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</si>
  <si>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</si>
  <si>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</si>
  <si>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</si>
  <si>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</si>
  <si>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</si>
  <si>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</si>
  <si>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</si>
  <si>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</si>
  <si>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</si>
  <si>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</si>
  <si>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</si>
  <si>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</si>
  <si>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</si>
  <si>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</si>
  <si>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</si>
  <si>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</si>
  <si>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</si>
  <si>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</si>
  <si>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</si>
  <si>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</si>
  <si>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</si>
  <si>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</si>
  <si>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</si>
  <si>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</si>
  <si>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</si>
  <si>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</si>
  <si>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</si>
  <si>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</si>
  <si>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</si>
  <si>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</si>
  <si>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</si>
  <si>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</si>
  <si>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</si>
  <si>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</si>
  <si>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</si>
  <si>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</si>
  <si>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</si>
  <si>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</si>
  <si>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</si>
  <si>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</si>
  <si>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</si>
  <si>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</si>
  <si>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</si>
  <si>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</si>
  <si>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</si>
  <si>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</si>
  <si>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</si>
  <si>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</si>
  <si>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</si>
  <si>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</si>
  <si>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</si>
  <si>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</si>
  <si>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</si>
  <si>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</si>
  <si>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</si>
  <si>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</si>
  <si>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</si>
  <si>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</si>
  <si>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</si>
  <si>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</si>
  <si>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</si>
  <si>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</si>
  <si>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</si>
  <si>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</si>
  <si>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</si>
  <si>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</si>
  <si>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</si>
  <si>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</si>
  <si>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</si>
  <si>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</si>
  <si>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</si>
  <si>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</si>
  <si>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</si>
  <si>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</si>
  <si>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</si>
  <si>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</si>
  <si>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</si>
  <si>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</si>
  <si>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</si>
  <si>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</si>
  <si>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</si>
  <si>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</si>
  <si>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</si>
  <si>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</si>
  <si>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</si>
  <si>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</si>
  <si>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</si>
  <si>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</si>
  <si>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</si>
  <si>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</si>
  <si>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</si>
  <si>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</si>
  <si>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</si>
  <si>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</si>
  <si>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</si>
  <si>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</si>
  <si>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</si>
  <si>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</si>
  <si>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</si>
  <si>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</si>
  <si>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</si>
  <si>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</si>
  <si>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</si>
  <si>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</si>
  <si>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</si>
  <si>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</si>
  <si>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</si>
  <si>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</si>
  <si>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</si>
  <si>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</si>
  <si>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</si>
  <si>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</si>
  <si>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</si>
  <si>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</si>
  <si>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</si>
  <si>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</si>
  <si>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</si>
  <si>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</si>
  <si>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</si>
  <si>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</si>
  <si>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</si>
  <si>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</si>
  <si>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</si>
  <si>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</si>
  <si>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</si>
  <si>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</si>
  <si>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</si>
  <si>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</si>
  <si>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</si>
  <si>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</si>
  <si>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</si>
  <si>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</si>
  <si>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</si>
  <si>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</si>
  <si>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</si>
  <si>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</si>
  <si>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</si>
  <si>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</si>
  <si>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</si>
  <si>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</si>
  <si>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</si>
  <si>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</si>
  <si>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</si>
  <si>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</si>
  <si>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</si>
  <si>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</si>
  <si>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</si>
  <si>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</si>
  <si>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</si>
  <si>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</si>
  <si>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</si>
  <si>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</si>
  <si>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</si>
  <si>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</si>
  <si>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</si>
  <si>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</si>
  <si>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</si>
  <si>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</si>
  <si>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</si>
  <si>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</si>
  <si>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</si>
  <si>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</si>
  <si>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</si>
  <si>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</si>
  <si>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</si>
  <si>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</si>
  <si>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</si>
  <si>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</si>
  <si>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</si>
  <si>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</si>
  <si>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</si>
  <si>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</si>
  <si>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</si>
  <si>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</si>
  <si>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</si>
  <si>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</si>
  <si>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</si>
  <si>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</si>
  <si>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</si>
  <si>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</si>
  <si>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</si>
  <si>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</si>
  <si>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</si>
  <si>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</si>
  <si>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</si>
  <si>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</si>
  <si>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</si>
  <si>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</si>
  <si>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</si>
  <si>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</si>
  <si>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</si>
  <si>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</si>
  <si>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</si>
  <si>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</si>
  <si>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</si>
  <si>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</si>
  <si>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</si>
  <si>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</si>
  <si>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</si>
  <si>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</si>
  <si>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</si>
  <si>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</si>
  <si>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</si>
  <si>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</si>
  <si>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</si>
  <si>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</si>
  <si>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</si>
  <si>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</si>
  <si>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</si>
  <si>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</si>
  <si>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</si>
  <si>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</si>
  <si>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</si>
  <si>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</si>
  <si>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</si>
  <si>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</si>
  <si>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</si>
  <si>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</si>
  <si>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</si>
  <si>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</si>
  <si>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</si>
  <si>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</si>
  <si>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</si>
  <si>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</si>
  <si>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</si>
  <si>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</si>
  <si>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</si>
  <si>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</si>
  <si>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</si>
  <si>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</si>
  <si>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</si>
  <si>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</si>
  <si>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</si>
  <si>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</si>
  <si>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</si>
  <si>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</si>
  <si>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</si>
  <si>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</si>
  <si>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</si>
  <si>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</si>
  <si>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</si>
  <si>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</si>
  <si>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</si>
  <si>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</si>
  <si>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</si>
  <si>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</si>
  <si>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</si>
  <si>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</si>
  <si>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</si>
  <si>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</si>
  <si>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</si>
  <si>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</si>
  <si>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</si>
  <si>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</si>
  <si>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</si>
  <si>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</si>
  <si>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</si>
  <si>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</si>
  <si>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</si>
  <si>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</si>
  <si>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</si>
  <si>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</si>
  <si>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</si>
  <si>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</si>
  <si>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</si>
  <si>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</si>
  <si>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</si>
  <si>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</si>
  <si>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</si>
  <si>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</si>
  <si>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</si>
  <si>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</si>
  <si>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</si>
  <si>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</si>
  <si>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</si>
  <si>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</si>
  <si>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</si>
  <si>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</si>
  <si>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</si>
  <si>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</si>
  <si>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</si>
  <si>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</si>
  <si>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</si>
  <si>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</si>
  <si>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</si>
  <si>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</si>
  <si>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</si>
  <si>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</si>
  <si>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</si>
  <si>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</si>
  <si>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</si>
  <si>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</si>
  <si>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</si>
  <si>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</si>
  <si>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</si>
  <si>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</si>
  <si>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</si>
  <si>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</si>
  <si>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</si>
  <si>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</si>
  <si>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</si>
  <si>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</si>
  <si>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</si>
  <si>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</si>
  <si>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</si>
  <si>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</si>
  <si>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</si>
  <si>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</si>
  <si>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</si>
  <si>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</si>
  <si>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</si>
  <si>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</si>
  <si>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</si>
  <si>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</si>
  <si>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</si>
  <si>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</si>
  <si>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</si>
  <si>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</si>
  <si>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</si>
  <si>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</si>
  <si>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</si>
  <si>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</si>
  <si>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</si>
  <si>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</si>
  <si>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</si>
  <si>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</si>
  <si>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</si>
  <si>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</si>
  <si>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</si>
  <si>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</si>
  <si>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</si>
  <si>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</si>
  <si>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</si>
  <si>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</si>
  <si>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</si>
  <si>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</si>
  <si>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</si>
  <si>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</si>
  <si>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</si>
  <si>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</si>
  <si>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</si>
  <si>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</si>
  <si>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</si>
  <si>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</si>
  <si>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</si>
  <si>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</si>
  <si>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</si>
  <si>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</si>
  <si>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</si>
  <si>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</si>
  <si>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</si>
  <si>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</si>
  <si>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</si>
  <si>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</si>
  <si>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</si>
  <si>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</si>
  <si>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</si>
  <si>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</si>
  <si>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</si>
  <si>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</si>
  <si>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</si>
  <si>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</si>
  <si>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</si>
  <si>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</si>
  <si>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</si>
  <si>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</si>
  <si>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</si>
  <si>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</si>
  <si>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</si>
  <si>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</si>
  <si>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</si>
  <si>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</si>
  <si>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</si>
  <si>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</si>
  <si>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</si>
  <si>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</si>
  <si>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</si>
  <si>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</si>
  <si>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</si>
  <si>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</si>
  <si>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</si>
  <si>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</si>
  <si>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</si>
  <si>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</si>
  <si>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</si>
  <si>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</si>
  <si>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</si>
  <si>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</si>
  <si>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</si>
  <si>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</si>
  <si>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</si>
  <si>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</si>
  <si>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</si>
  <si>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</si>
  <si>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</si>
  <si>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</si>
  <si>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</si>
  <si>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</si>
  <si>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</si>
  <si>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</si>
  <si>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</si>
  <si>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</si>
  <si>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</si>
  <si>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</si>
  <si>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</si>
  <si>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</si>
  <si>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</si>
  <si>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</si>
  <si>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</si>
  <si>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</si>
  <si>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</si>
  <si>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</si>
  <si>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</si>
  <si>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</si>
  <si>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</si>
  <si>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</si>
  <si>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</si>
  <si>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</si>
  <si>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</si>
  <si>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</si>
  <si>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</si>
  <si>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</si>
  <si>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</si>
  <si>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</si>
  <si>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</si>
  <si>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</si>
  <si>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</si>
  <si>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</si>
  <si>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</si>
  <si>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</si>
  <si>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</si>
  <si>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</si>
  <si>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</si>
  <si>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</si>
  <si>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</si>
  <si>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</si>
  <si>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</si>
  <si>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</si>
  <si>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</si>
  <si>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</si>
  <si>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</si>
  <si>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</si>
  <si>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</si>
  <si>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</si>
  <si>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</si>
  <si>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</si>
  <si>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</si>
  <si>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</si>
  <si>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</si>
  <si>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</si>
  <si>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</si>
  <si>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</si>
  <si>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</si>
  <si>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</si>
  <si>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</si>
  <si>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</si>
  <si>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</si>
  <si>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</si>
  <si>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</si>
  <si>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</si>
  <si>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</si>
  <si>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</si>
  <si>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</si>
  <si>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</si>
  <si>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</si>
  <si>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</si>
  <si>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</si>
  <si>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</si>
  <si>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</si>
  <si>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</si>
  <si>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</si>
  <si>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</si>
  <si>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</si>
  <si>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</si>
  <si>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</si>
  <si>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</si>
  <si>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</si>
  <si>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</si>
  <si>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</si>
  <si>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</si>
  <si>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</si>
  <si>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</si>
  <si>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</si>
  <si>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</si>
  <si>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</si>
  <si>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</si>
  <si>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</si>
  <si>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</si>
  <si>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</si>
  <si>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</si>
  <si>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</si>
  <si>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</si>
  <si>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</si>
  <si>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</si>
  <si>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</si>
  <si>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</si>
  <si>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</si>
  <si>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</si>
  <si>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</si>
  <si>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</si>
  <si>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</si>
  <si>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</si>
  <si>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</si>
  <si>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</si>
  <si>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</si>
  <si>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</si>
  <si>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</si>
  <si>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</si>
  <si>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</si>
  <si>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</si>
  <si>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</si>
  <si>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</si>
  <si>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</si>
  <si>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</si>
  <si>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</si>
  <si>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</si>
  <si>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</si>
  <si>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</si>
  <si>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</si>
  <si>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</si>
  <si>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</si>
  <si>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</si>
  <si>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</si>
  <si>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</si>
  <si>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</si>
  <si>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</si>
  <si>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</si>
  <si>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</si>
  <si>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</si>
  <si>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</si>
  <si>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</si>
  <si>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</si>
  <si>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</si>
  <si>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</si>
  <si>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</si>
  <si>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</si>
  <si>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</si>
  <si>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</si>
  <si>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</si>
  <si>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</si>
  <si>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</si>
  <si>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</si>
  <si>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</si>
  <si>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</si>
  <si>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</si>
  <si>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</si>
  <si>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</si>
  <si>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</si>
  <si>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</si>
  <si>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</si>
  <si>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</si>
  <si>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</si>
  <si>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</si>
  <si>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</si>
  <si>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</si>
  <si>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</si>
  <si>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</si>
  <si>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</si>
  <si>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</si>
  <si>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</si>
  <si>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</si>
  <si>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</si>
  <si>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</si>
  <si>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</si>
  <si>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</si>
  <si>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</si>
  <si>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</si>
  <si>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</si>
  <si>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</si>
  <si>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</si>
  <si>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</si>
  <si>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</si>
  <si>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</si>
  <si>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</si>
  <si>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</si>
  <si>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</si>
  <si>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</si>
  <si>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</si>
  <si>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</si>
  <si>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</si>
  <si>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</si>
  <si>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</si>
  <si>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</si>
  <si>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</si>
  <si>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</si>
  <si>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</si>
  <si>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</si>
  <si>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</si>
  <si>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</si>
  <si>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</si>
  <si>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</si>
  <si>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</si>
  <si>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</si>
  <si>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</si>
  <si>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</si>
  <si>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</si>
  <si>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</si>
  <si>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</si>
  <si>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</si>
  <si>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</si>
  <si>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</si>
  <si>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</si>
  <si>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</si>
  <si>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</si>
  <si>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</si>
  <si>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</si>
  <si>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</si>
  <si>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</si>
  <si>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</si>
  <si>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</si>
  <si>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</si>
  <si>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</si>
  <si>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</si>
  <si>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</si>
  <si>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</si>
  <si>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</si>
  <si>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</si>
  <si>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</si>
  <si>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</si>
  <si>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</si>
  <si>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</si>
  <si>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</si>
  <si>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</si>
  <si>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</si>
  <si>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</si>
  <si>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</si>
  <si>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</si>
  <si>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</si>
  <si>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</si>
  <si>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</si>
  <si>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</si>
  <si>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</si>
  <si>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</si>
  <si>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</si>
  <si>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</si>
  <si>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</si>
  <si>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</si>
  <si>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</si>
  <si>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</si>
  <si>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</si>
  <si>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</si>
  <si>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</si>
  <si>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</si>
  <si>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</si>
  <si>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</si>
  <si>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</si>
  <si>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</si>
  <si>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</si>
  <si>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</si>
  <si>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</si>
  <si>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</si>
  <si>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</si>
  <si>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</si>
  <si>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</si>
  <si>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</si>
  <si>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</si>
  <si>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</si>
  <si>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</si>
  <si>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</si>
  <si>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</si>
  <si>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</si>
  <si>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</si>
  <si>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</si>
  <si>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</si>
  <si>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</si>
  <si>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</si>
  <si>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</si>
  <si>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</si>
  <si>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</si>
  <si>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</si>
  <si>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</si>
  <si>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</si>
  <si>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</si>
  <si>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</si>
  <si>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</si>
  <si>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</si>
  <si>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</si>
  <si>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</si>
  <si>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</si>
  <si>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</si>
  <si>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</si>
  <si>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</si>
  <si>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</si>
  <si>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</si>
  <si>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</si>
  <si>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</si>
  <si>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</si>
  <si>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</si>
  <si>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</si>
  <si>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</si>
  <si>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</si>
  <si>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</si>
  <si>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</si>
  <si>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</si>
  <si>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</si>
  <si>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</si>
  <si>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</si>
  <si>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</si>
  <si>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</si>
  <si>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</si>
  <si>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</si>
  <si>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</si>
  <si>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</si>
  <si>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</si>
  <si>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</si>
  <si>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</si>
  <si>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</si>
  <si>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</si>
  <si>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</si>
  <si>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</si>
  <si>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</si>
  <si>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</si>
  <si>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</si>
  <si>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</si>
  <si>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</si>
  <si>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</si>
  <si>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</si>
  <si>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</si>
  <si>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</si>
  <si>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</si>
  <si>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</si>
  <si>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</si>
  <si>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</si>
  <si>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</si>
  <si>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</si>
  <si>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</si>
  <si>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</si>
  <si>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</si>
  <si>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</si>
  <si>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</si>
  <si>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</si>
  <si>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</si>
  <si>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</si>
  <si>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</si>
  <si>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</si>
  <si>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</si>
  <si>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</si>
  <si>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</si>
  <si>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</si>
  <si>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</si>
  <si>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</si>
  <si>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</si>
  <si>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</si>
  <si>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</si>
  <si>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</si>
  <si>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</si>
  <si>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</si>
  <si>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</si>
  <si>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</si>
  <si>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</si>
  <si>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</si>
  <si>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</si>
  <si>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</si>
  <si>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</si>
  <si>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</si>
  <si>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</si>
  <si>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</si>
  <si>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</si>
  <si>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</si>
  <si>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</si>
  <si>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</si>
  <si>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</si>
  <si>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</si>
  <si>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</si>
  <si>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</si>
  <si>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</si>
  <si>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</si>
  <si>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</si>
  <si>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</si>
  <si>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</si>
  <si>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</si>
  <si>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</si>
  <si>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</si>
  <si>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</si>
  <si>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</si>
  <si>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</si>
  <si>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</si>
  <si>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</si>
  <si>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</si>
  <si>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</si>
  <si>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</si>
  <si>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</si>
  <si>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</si>
  <si>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</si>
  <si>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</si>
  <si>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</si>
  <si>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</si>
  <si>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</si>
  <si>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</si>
  <si>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</si>
  <si>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</si>
  <si>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</si>
  <si>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</si>
  <si>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</si>
  <si>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</si>
  <si>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</si>
  <si>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</si>
  <si>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</si>
  <si>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</si>
  <si>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</si>
  <si>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</si>
  <si>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</si>
  <si>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</si>
  <si>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</si>
  <si>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</si>
  <si>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</si>
  <si>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</si>
  <si>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</si>
  <si>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</si>
  <si>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</si>
  <si>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</si>
  <si>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</si>
  <si>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</si>
  <si>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</si>
  <si>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</si>
  <si>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</si>
  <si>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</si>
  <si>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</si>
  <si>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</si>
  <si>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</si>
  <si>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</si>
  <si>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</si>
  <si>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</si>
  <si>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</si>
  <si>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</si>
  <si>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</si>
  <si>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</si>
  <si>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</si>
  <si>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</si>
  <si>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</si>
  <si>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</si>
  <si>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</si>
  <si>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</si>
  <si>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</si>
  <si>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</si>
  <si>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</si>
  <si>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</si>
  <si>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</si>
  <si>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</si>
  <si>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</si>
  <si>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</si>
  <si>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</si>
  <si>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</si>
  <si>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</si>
  <si>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</si>
  <si>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</si>
  <si>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</si>
  <si>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</si>
  <si>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</si>
  <si>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</si>
  <si>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</si>
  <si>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</si>
  <si>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</si>
  <si>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</si>
  <si>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</si>
  <si>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</si>
  <si>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</si>
  <si>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</si>
  <si>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</si>
  <si>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</si>
  <si>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</si>
  <si>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</si>
  <si>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</si>
  <si>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</si>
  <si>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</si>
  <si>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</si>
  <si>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</si>
  <si>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</si>
  <si>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</si>
  <si>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</si>
  <si>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</si>
  <si>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</si>
  <si>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</si>
  <si>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</si>
  <si>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</si>
  <si>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</si>
  <si>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</si>
  <si>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</si>
  <si>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</si>
  <si>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</si>
  <si>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</si>
  <si>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</si>
  <si>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</si>
  <si>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</si>
  <si>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</si>
  <si>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</si>
  <si>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</si>
  <si>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</si>
  <si>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</si>
  <si>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</si>
  <si>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</si>
  <si>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</si>
  <si>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</si>
  <si>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</si>
  <si>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</si>
  <si>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</si>
  <si>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</si>
  <si>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</si>
  <si>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</si>
  <si>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</si>
  <si>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</si>
  <si>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</si>
  <si>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</si>
  <si>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</si>
  <si>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</si>
  <si>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</si>
  <si>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</si>
  <si>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</si>
  <si>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</si>
  <si>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</si>
  <si>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</si>
  <si>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</si>
  <si>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</si>
  <si>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</si>
  <si>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</si>
  <si>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</si>
  <si>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</si>
  <si>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</si>
  <si>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</si>
  <si>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</si>
  <si>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</si>
  <si>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</si>
  <si>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</si>
  <si>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</si>
  <si>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</si>
  <si>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</si>
  <si>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</si>
  <si>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</si>
  <si>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</si>
  <si>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</si>
  <si>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</si>
  <si>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</si>
  <si>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</si>
  <si>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</si>
  <si>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</si>
  <si>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</si>
  <si>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</si>
  <si>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</si>
  <si>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</si>
  <si>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</si>
  <si>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</si>
  <si>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</si>
  <si>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</si>
  <si>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</si>
  <si>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</si>
  <si>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</si>
  <si>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</si>
  <si>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</si>
  <si>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</si>
  <si>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</si>
  <si>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</si>
  <si>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</si>
  <si>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</si>
  <si>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</si>
  <si>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</si>
  <si>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</si>
  <si>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</si>
  <si>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</si>
  <si>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</si>
  <si>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</si>
  <si>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</si>
  <si>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</si>
  <si>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</si>
  <si>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</si>
  <si>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</si>
  <si>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</si>
  <si>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</si>
  <si>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</si>
  <si>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</si>
  <si>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</si>
  <si>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</si>
  <si>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</si>
  <si>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</si>
  <si>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</si>
  <si>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</si>
  <si>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</si>
  <si>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</si>
  <si>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</si>
  <si>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</si>
  <si>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</si>
  <si>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</si>
  <si>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</si>
  <si>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</si>
  <si>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</si>
  <si>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</si>
  <si>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</si>
  <si>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</si>
  <si>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</si>
  <si>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</si>
  <si>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</si>
  <si>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</si>
  <si>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</si>
  <si>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</si>
  <si>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</si>
  <si>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</si>
  <si>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</si>
  <si>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</si>
  <si>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</si>
  <si>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</si>
  <si>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</si>
  <si>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</si>
  <si>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</si>
  <si>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</si>
  <si>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</si>
  <si>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</si>
  <si>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</si>
  <si>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</si>
  <si>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</si>
  <si>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</si>
  <si>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</si>
  <si>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</si>
  <si>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</si>
  <si>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</si>
  <si>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</si>
  <si>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</si>
  <si>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</si>
  <si>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</si>
  <si>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</si>
  <si>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</si>
  <si>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</si>
  <si>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</si>
  <si>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</si>
  <si>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</si>
  <si>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</si>
  <si>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</si>
  <si>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</si>
  <si>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</si>
  <si>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</si>
  <si>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</si>
  <si>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</si>
  <si>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</si>
  <si>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</si>
  <si>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</si>
  <si>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</si>
  <si>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</si>
  <si>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</si>
  <si>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</si>
  <si>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</si>
  <si>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</si>
  <si>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</si>
  <si>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</si>
  <si>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</si>
  <si>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</si>
  <si>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</si>
  <si>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</si>
  <si>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</si>
  <si>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</si>
  <si>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</si>
  <si>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</si>
  <si>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</si>
  <si>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</si>
  <si>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</si>
  <si>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</si>
  <si>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</si>
  <si>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</si>
  <si>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</si>
  <si>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</si>
  <si>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</si>
  <si>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</si>
  <si>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</si>
  <si>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</si>
  <si>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</si>
  <si>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</si>
  <si>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</si>
  <si>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</si>
  <si>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</si>
  <si>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</si>
  <si>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</si>
  <si>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</si>
  <si>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</si>
  <si>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</si>
  <si>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</si>
  <si>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</si>
  <si>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</si>
  <si>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</si>
  <si>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</si>
  <si>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</si>
  <si>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</si>
  <si>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</si>
  <si>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</si>
  <si>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</si>
  <si>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</si>
  <si>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</si>
  <si>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</si>
  <si>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</si>
  <si>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</si>
  <si>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</si>
  <si>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</si>
  <si>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</si>
  <si>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</si>
  <si>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</si>
  <si>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</si>
  <si>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</si>
  <si>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</si>
  <si>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</si>
  <si>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</si>
  <si>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</si>
  <si>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</si>
  <si>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</si>
  <si>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</si>
  <si>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</si>
  <si>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</si>
  <si>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</si>
  <si>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</si>
  <si>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</si>
  <si>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</si>
  <si>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</si>
  <si>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</si>
  <si>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</si>
  <si>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</si>
  <si>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</si>
  <si>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</si>
  <si>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</si>
  <si>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</si>
  <si>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</si>
  <si>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</si>
  <si>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</si>
  <si>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</si>
  <si>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</si>
  <si>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</si>
  <si>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</si>
  <si>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</si>
  <si>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</si>
  <si>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</si>
  <si>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</si>
  <si>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</si>
  <si>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</si>
  <si>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</si>
  <si>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</si>
  <si>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</si>
  <si>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</si>
  <si>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</si>
  <si>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</si>
  <si>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</si>
  <si>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</si>
  <si>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</si>
  <si>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</si>
  <si>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</si>
  <si>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</si>
  <si>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</si>
  <si>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</si>
  <si>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</si>
  <si>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</si>
  <si>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</si>
  <si>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</si>
  <si>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</si>
  <si>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</si>
  <si>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</si>
  <si>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</si>
  <si>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</si>
  <si>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</si>
  <si>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</si>
  <si>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</si>
  <si>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</si>
  <si>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</si>
  <si>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</si>
  <si>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</si>
  <si>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</si>
  <si>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</si>
  <si>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</si>
  <si>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</si>
  <si>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</si>
  <si>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</si>
  <si>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</si>
  <si>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</si>
  <si>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</si>
  <si>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</si>
  <si>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</si>
  <si>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</si>
  <si>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</si>
  <si>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</si>
  <si>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</si>
  <si>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</si>
  <si>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</si>
  <si>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</si>
  <si>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</si>
  <si>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</si>
  <si>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</si>
  <si>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</si>
  <si>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</si>
  <si>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</si>
  <si>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</si>
  <si>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</si>
  <si>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</si>
  <si>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</si>
  <si>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</si>
  <si>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</si>
  <si>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</si>
  <si>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</si>
  <si>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</si>
  <si>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</si>
  <si>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</si>
  <si>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</si>
  <si>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</si>
  <si>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</si>
  <si>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</si>
  <si>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</si>
  <si>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</si>
  <si>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</si>
  <si>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</si>
  <si>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</si>
  <si>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</si>
  <si>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</si>
  <si>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</si>
  <si>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</si>
  <si>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</si>
  <si>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</si>
  <si>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</si>
  <si>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</si>
  <si>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</si>
  <si>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</si>
  <si>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</si>
  <si>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</si>
  <si>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</si>
  <si>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</si>
  <si>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</si>
  <si>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</si>
  <si>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</si>
  <si>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</si>
  <si>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</si>
  <si>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</si>
  <si>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</si>
  <si>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</si>
  <si>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</si>
  <si>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</si>
  <si>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</si>
  <si>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</si>
  <si>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</si>
  <si>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</si>
  <si>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</si>
  <si>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</si>
  <si>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</si>
  <si>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</si>
  <si>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</si>
  <si>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</si>
  <si>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</si>
  <si>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</si>
  <si>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</si>
  <si>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</si>
  <si>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</si>
  <si>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</si>
  <si>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</si>
  <si>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</si>
  <si>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</si>
  <si>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</si>
  <si>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</si>
  <si>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</si>
  <si>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</si>
  <si>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</si>
  <si>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</si>
  <si>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</si>
  <si>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</si>
  <si>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</si>
  <si>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</si>
  <si>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</si>
  <si>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</si>
  <si>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</si>
  <si>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</si>
  <si>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</si>
  <si>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</si>
  <si>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</si>
  <si>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</si>
  <si>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</si>
  <si>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</si>
  <si>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</si>
  <si>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</si>
  <si>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</si>
  <si>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</si>
  <si>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</si>
  <si>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</si>
  <si>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</si>
  <si>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</si>
  <si>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</si>
  <si>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</si>
  <si>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</si>
  <si>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</si>
  <si>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</si>
  <si>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</si>
  <si>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</si>
  <si>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</si>
  <si>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</si>
  <si>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</si>
  <si>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</si>
  <si>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</si>
  <si>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</si>
  <si>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</si>
  <si>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</si>
  <si>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</si>
  <si>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</si>
  <si>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</si>
  <si>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</si>
  <si>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</si>
  <si>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</si>
  <si>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</si>
  <si>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</si>
  <si>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</si>
  <si>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</si>
  <si>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</si>
  <si>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</si>
  <si>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</si>
  <si>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</si>
  <si>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</si>
  <si>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</si>
  <si>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</si>
  <si>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</si>
  <si>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</si>
  <si>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</si>
  <si>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</si>
  <si>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</si>
  <si>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</si>
  <si>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</si>
  <si>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</si>
  <si>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</si>
  <si>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</si>
  <si>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</si>
  <si>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</si>
  <si>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</si>
  <si>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</si>
  <si>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</si>
  <si>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</si>
  <si>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</si>
  <si>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</si>
  <si>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</si>
  <si>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</si>
  <si>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</si>
  <si>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</si>
  <si>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</si>
  <si>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</si>
  <si>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</si>
  <si>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</si>
  <si>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</si>
  <si>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</si>
  <si>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</si>
  <si>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</si>
  <si>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</si>
  <si>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</si>
  <si>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</si>
  <si>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</si>
  <si>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</si>
  <si>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</si>
  <si>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</si>
  <si>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</si>
  <si>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</si>
  <si>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</si>
  <si>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</si>
  <si>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</si>
  <si>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</si>
  <si>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</si>
  <si>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</si>
  <si>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</si>
  <si>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</si>
  <si>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</si>
  <si>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</si>
  <si>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</si>
  <si>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</si>
  <si>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</si>
  <si>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</si>
  <si>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</si>
  <si>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</si>
  <si>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</si>
  <si>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</si>
  <si>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</si>
  <si>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</si>
  <si>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</si>
  <si>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</si>
  <si>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</si>
  <si>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</si>
  <si>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</si>
  <si>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</si>
  <si>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</si>
  <si>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</si>
  <si>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</si>
  <si>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</si>
  <si>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</si>
  <si>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</si>
  <si>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</si>
  <si>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</si>
  <si>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</si>
  <si>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</si>
  <si>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</si>
  <si>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</si>
  <si>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</si>
  <si>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</si>
  <si>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</si>
  <si>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</si>
  <si>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</si>
  <si>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</si>
  <si>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</si>
  <si>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</si>
  <si>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</si>
  <si>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</si>
  <si>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</si>
  <si>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</si>
  <si>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</si>
  <si>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</si>
  <si>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</si>
  <si>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</si>
  <si>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</si>
  <si>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</si>
  <si>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</si>
  <si>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</si>
  <si>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</si>
  <si>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</si>
  <si>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</si>
  <si>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</si>
  <si>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</si>
  <si>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</si>
  <si>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</si>
  <si>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</si>
  <si>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</si>
  <si>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</si>
  <si>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</si>
  <si>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</si>
  <si>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</si>
  <si>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</si>
  <si>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</si>
  <si>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</si>
  <si>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</si>
  <si>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</si>
  <si>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</si>
  <si>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</si>
  <si>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</si>
  <si>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</si>
  <si>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</si>
  <si>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</si>
  <si>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</si>
  <si>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</si>
  <si>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</si>
  <si>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</si>
  <si>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</si>
  <si>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</si>
  <si>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</si>
  <si>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</si>
  <si>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</si>
  <si>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</si>
  <si>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</si>
  <si>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</si>
  <si>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</si>
  <si>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</si>
  <si>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</si>
  <si>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</si>
  <si>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</si>
  <si>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</si>
  <si>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</si>
  <si>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</si>
  <si>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</si>
  <si>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</si>
  <si>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</si>
  <si>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</si>
  <si>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</si>
  <si>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</si>
  <si>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</si>
  <si>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</si>
  <si>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</si>
  <si>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</si>
  <si>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</si>
  <si>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</si>
  <si>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</si>
  <si>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</si>
  <si>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</si>
  <si>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</si>
  <si>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</si>
  <si>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</si>
  <si>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</si>
  <si>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</si>
  <si>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</si>
  <si>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</si>
  <si>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</si>
  <si>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</si>
  <si>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</si>
  <si>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</si>
  <si>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</si>
  <si>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</si>
  <si>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</si>
  <si>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</si>
  <si>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</si>
  <si>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</si>
  <si>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</si>
  <si>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</si>
  <si>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</si>
  <si>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</si>
  <si>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</si>
  <si>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</si>
  <si>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</si>
  <si>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</si>
  <si>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</si>
  <si>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</si>
  <si>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</si>
  <si>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</si>
  <si>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</si>
  <si>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</si>
  <si>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</si>
  <si>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</si>
  <si>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</si>
  <si>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</si>
  <si>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</si>
  <si>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</si>
  <si>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</si>
  <si>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</si>
  <si>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</si>
  <si>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</si>
  <si>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</si>
  <si>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</si>
  <si>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</si>
  <si>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</si>
  <si>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</si>
  <si>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</si>
  <si>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</si>
  <si>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</si>
  <si>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</si>
  <si>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</si>
  <si>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</si>
  <si>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</si>
  <si>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</si>
  <si>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</si>
  <si>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</si>
  <si>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</si>
  <si>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</si>
  <si>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</si>
  <si>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</si>
  <si>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</si>
  <si>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</si>
  <si>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</si>
  <si>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</si>
  <si>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</si>
  <si>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</si>
  <si>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</si>
  <si>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</si>
  <si>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</si>
  <si>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</si>
  <si>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</si>
  <si>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</si>
  <si>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</si>
  <si>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</si>
  <si>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</si>
  <si>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</si>
  <si>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</si>
  <si>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</si>
  <si>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</si>
  <si>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</si>
  <si>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</si>
  <si>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</si>
  <si>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</si>
  <si>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</si>
  <si>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</si>
  <si>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</si>
  <si>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</si>
  <si>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</si>
  <si>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</si>
  <si>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</si>
  <si>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</si>
  <si>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</si>
  <si>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</si>
  <si>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</si>
  <si>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</si>
  <si>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</si>
  <si>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</si>
  <si>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</si>
  <si>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</si>
  <si>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</si>
  <si>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</si>
  <si>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</si>
  <si>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</si>
  <si>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</si>
  <si>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</si>
  <si>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</si>
  <si>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</si>
  <si>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</si>
  <si>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</si>
  <si>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</si>
  <si>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</si>
  <si>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</si>
  <si>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</si>
  <si>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</si>
  <si>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</si>
  <si>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</si>
  <si>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</si>
  <si>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</si>
  <si>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</si>
  <si>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</si>
  <si>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</si>
  <si>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</si>
  <si>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</si>
  <si>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</si>
  <si>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</si>
  <si>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</si>
  <si>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</si>
  <si>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</si>
  <si>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</si>
  <si>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</si>
  <si>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</si>
  <si>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</si>
  <si>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</si>
  <si>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</si>
  <si>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</si>
  <si>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</si>
  <si>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</si>
  <si>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</si>
  <si>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</si>
  <si>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</si>
  <si>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</si>
  <si>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</si>
  <si>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</si>
  <si>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</si>
  <si>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</si>
  <si>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</si>
  <si>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</si>
  <si>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</si>
  <si>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</si>
  <si>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</si>
  <si>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</si>
  <si>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</si>
  <si>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</si>
  <si>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</si>
  <si>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</si>
  <si>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</si>
  <si>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</si>
  <si>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</si>
  <si>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</si>
  <si>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</si>
  <si>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</si>
  <si>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</si>
  <si>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</si>
  <si>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</si>
  <si>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</si>
  <si>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</si>
  <si>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</si>
  <si>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</si>
  <si>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</si>
  <si>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</si>
  <si>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</si>
  <si>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</si>
  <si>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</si>
  <si>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</si>
  <si>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</si>
  <si>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</si>
  <si>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</si>
  <si>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</si>
  <si>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</si>
  <si>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</si>
  <si>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</si>
  <si>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</si>
  <si>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</si>
  <si>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</si>
  <si>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</si>
  <si>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</si>
  <si>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</si>
  <si>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</si>
  <si>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</si>
  <si>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</si>
  <si>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</si>
  <si>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</si>
  <si>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</si>
  <si>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</si>
  <si>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</si>
  <si>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</si>
  <si>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</si>
  <si>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</si>
  <si>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</si>
  <si>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</si>
  <si>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</si>
  <si>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</si>
  <si>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</si>
  <si>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</si>
  <si>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</si>
  <si>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</si>
  <si>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</si>
  <si>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</si>
  <si>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</si>
  <si>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</si>
  <si>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</si>
  <si>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</si>
  <si>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</si>
  <si>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</si>
  <si>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</si>
  <si>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</si>
  <si>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</si>
  <si>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</si>
  <si>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</si>
  <si>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</si>
  <si>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</si>
  <si>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</si>
  <si>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</si>
  <si>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</si>
  <si>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</si>
  <si>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</si>
  <si>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</si>
  <si>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</si>
  <si>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</si>
  <si>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</si>
  <si>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</si>
  <si>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</si>
  <si>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</si>
  <si>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</si>
  <si>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</si>
  <si>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</si>
  <si>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</si>
  <si>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</si>
  <si>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</si>
  <si>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</si>
  <si>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</si>
  <si>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</si>
  <si>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</si>
  <si>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</si>
  <si>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</si>
  <si>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</si>
  <si>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</si>
  <si>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</si>
  <si>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</si>
  <si>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</si>
  <si>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</si>
  <si>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</si>
  <si>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</si>
  <si>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</si>
  <si>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</si>
  <si>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</si>
  <si>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</si>
  <si>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</si>
  <si>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</si>
  <si>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</si>
  <si>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</si>
  <si>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</si>
  <si>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</si>
  <si>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</si>
  <si>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</si>
  <si>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</si>
  <si>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</si>
  <si>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</si>
  <si>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</si>
  <si>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</si>
  <si>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</si>
  <si>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</si>
  <si>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</si>
  <si>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</si>
  <si>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</si>
  <si>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</si>
  <si>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</si>
  <si>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</si>
  <si>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</si>
  <si>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</si>
  <si>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</si>
  <si>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</si>
  <si>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</si>
  <si>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</si>
  <si>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</si>
  <si>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</si>
  <si>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</si>
  <si>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</si>
  <si>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</si>
  <si>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</si>
  <si>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</si>
  <si>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</si>
  <si>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</si>
  <si>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</si>
  <si>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</si>
  <si>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</si>
  <si>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</si>
  <si>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</si>
  <si>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</si>
  <si>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</si>
  <si>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</si>
  <si>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</si>
  <si>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</si>
  <si>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</si>
  <si>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</si>
  <si>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</si>
  <si>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</si>
  <si>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</si>
  <si>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</si>
  <si>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</si>
  <si>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</si>
  <si>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</si>
  <si>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</si>
  <si>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</si>
  <si>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</si>
  <si>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</si>
  <si>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</si>
  <si>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</si>
  <si>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</si>
  <si>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</si>
  <si>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</si>
  <si>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</si>
  <si>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</si>
  <si>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</si>
  <si>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</si>
  <si>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</si>
  <si>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</si>
  <si>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</si>
  <si>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</si>
  <si>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</si>
  <si>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</si>
  <si>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</si>
  <si>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</si>
  <si>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</si>
  <si>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</si>
  <si>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</si>
  <si>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</si>
  <si>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</si>
  <si>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</si>
  <si>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</si>
  <si>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</si>
  <si>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</si>
  <si>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</si>
  <si>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</si>
  <si>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</si>
  <si>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</si>
  <si>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</si>
  <si>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</si>
  <si>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</si>
  <si>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</si>
  <si>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</si>
  <si>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</si>
  <si>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</si>
  <si>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</si>
  <si>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</si>
  <si>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</si>
  <si>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</si>
  <si>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</si>
  <si>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</si>
  <si>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</si>
  <si>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</si>
  <si>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</si>
  <si>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</si>
  <si>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</si>
  <si>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</si>
  <si>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</si>
  <si>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</si>
  <si>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</si>
  <si>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</si>
  <si>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</si>
  <si>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</si>
  <si>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</si>
  <si>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</si>
  <si>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</si>
  <si>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</si>
  <si>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</si>
  <si>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</si>
  <si>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</si>
  <si>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</si>
  <si>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</si>
  <si>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</si>
  <si>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</si>
  <si>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</si>
  <si>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</si>
  <si>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</si>
  <si>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</si>
  <si>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</si>
  <si>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</si>
  <si>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</si>
  <si>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</si>
  <si>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</si>
  <si>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</si>
  <si>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</si>
  <si>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</si>
  <si>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</si>
  <si>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</si>
  <si>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</si>
  <si>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</si>
  <si>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</si>
  <si>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</si>
  <si>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</si>
  <si>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</si>
  <si>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</si>
  <si>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</si>
  <si>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</si>
  <si>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</si>
  <si>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</si>
  <si>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</si>
  <si>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</si>
  <si>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</si>
  <si>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</si>
  <si>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</si>
  <si>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</si>
  <si>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</si>
  <si>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</si>
  <si>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</si>
  <si>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</si>
  <si>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</si>
  <si>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</si>
  <si>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</si>
  <si>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</si>
  <si>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</si>
  <si>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</si>
  <si>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</si>
  <si>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</si>
  <si>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</si>
  <si>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</si>
  <si>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</si>
  <si>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</si>
  <si>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</si>
  <si>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</si>
  <si>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</si>
  <si>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</si>
  <si>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</si>
  <si>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</si>
  <si>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</si>
  <si>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</si>
  <si>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</si>
  <si>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</si>
  <si>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</si>
  <si>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</si>
  <si>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</si>
  <si>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</si>
  <si>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</si>
  <si>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</si>
  <si>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</si>
  <si>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</si>
  <si>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</si>
  <si>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</si>
  <si>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</si>
  <si>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</si>
  <si>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</si>
  <si>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</si>
  <si>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</si>
  <si>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</si>
  <si>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</si>
  <si>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</si>
  <si>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</si>
  <si>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</si>
  <si>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</si>
  <si>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</si>
  <si>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</si>
  <si>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</si>
  <si>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</si>
  <si>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</si>
  <si>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</si>
  <si>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</si>
  <si>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</si>
  <si>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</si>
  <si>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</si>
  <si>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</si>
  <si>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</si>
  <si>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</si>
  <si>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</si>
  <si>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</si>
  <si>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</si>
  <si>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</si>
  <si>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</si>
  <si>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</si>
  <si>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</si>
  <si>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</si>
  <si>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</si>
  <si>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</si>
  <si>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</si>
  <si>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</si>
  <si>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</si>
  <si>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</si>
  <si>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</si>
  <si>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</si>
  <si>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</si>
  <si>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</si>
  <si>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</si>
  <si>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</si>
  <si>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</si>
  <si>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</si>
  <si>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</si>
  <si>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</si>
  <si>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</si>
  <si>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</si>
  <si>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</si>
  <si>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</si>
  <si>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</si>
  <si>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</si>
  <si>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</si>
  <si>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</si>
  <si>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</si>
  <si>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</si>
  <si>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</si>
  <si>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</si>
  <si>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</si>
  <si>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</si>
  <si>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</si>
  <si>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</si>
  <si>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</si>
  <si>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</si>
  <si>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</si>
  <si>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</si>
  <si>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</si>
  <si>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</si>
  <si>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</si>
  <si>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</si>
  <si>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</si>
  <si>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</si>
  <si>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</si>
  <si>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</si>
  <si>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</si>
  <si>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</si>
  <si>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</si>
  <si>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</si>
  <si>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</si>
  <si>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</si>
  <si>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</si>
  <si>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</si>
  <si>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</si>
  <si>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</si>
  <si>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</si>
  <si>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</si>
  <si>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</si>
  <si>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</si>
  <si>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</si>
  <si>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</si>
  <si>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</si>
  <si>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</si>
  <si>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</si>
  <si>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</si>
  <si>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</si>
  <si>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</si>
  <si>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</si>
  <si>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</si>
  <si>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</si>
  <si>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</si>
  <si>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</si>
  <si>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</si>
  <si>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</si>
  <si>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</si>
  <si>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</si>
  <si>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</si>
  <si>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</si>
  <si>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</si>
  <si>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</si>
  <si>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</si>
  <si>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</si>
  <si>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</si>
  <si>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</si>
  <si>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</si>
  <si>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</si>
  <si>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</si>
  <si>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</si>
  <si>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</si>
  <si>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</si>
  <si>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</si>
  <si>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</si>
  <si>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</si>
  <si>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</si>
  <si>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</si>
  <si>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</si>
  <si>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</si>
  <si>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</si>
  <si>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</si>
  <si>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</si>
  <si>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</si>
  <si>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</si>
  <si>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</si>
  <si>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</si>
  <si>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</si>
  <si>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</si>
  <si>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</si>
  <si>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</si>
  <si>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</si>
  <si>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</si>
  <si>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</si>
  <si>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</si>
  <si>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</si>
  <si>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</si>
  <si>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</si>
  <si>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</si>
  <si>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</si>
  <si>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</si>
  <si>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</si>
  <si>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</si>
  <si>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</si>
  <si>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</si>
  <si>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</si>
  <si>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</si>
  <si>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</si>
  <si>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</si>
  <si>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</si>
  <si>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</si>
  <si>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</si>
  <si>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</si>
  <si>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</si>
  <si>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</si>
  <si>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</si>
  <si>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</si>
  <si>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</si>
  <si>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</si>
  <si>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</si>
  <si>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</si>
  <si>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</si>
  <si>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</si>
  <si>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</si>
  <si>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</si>
  <si>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</si>
  <si>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</si>
  <si>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</si>
  <si>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</si>
  <si>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</si>
  <si>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</si>
  <si>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</si>
  <si>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</si>
  <si>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</si>
  <si>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</si>
  <si>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</si>
  <si>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</si>
  <si>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</si>
  <si>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</si>
  <si>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</si>
  <si>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</si>
  <si>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</si>
  <si>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</si>
  <si>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</si>
  <si>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</si>
  <si>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</si>
  <si>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</si>
  <si>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</si>
  <si>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</si>
  <si>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</si>
  <si>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</si>
  <si>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</si>
  <si>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</si>
  <si>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</si>
  <si>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</si>
  <si>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</si>
  <si>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</si>
  <si>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</si>
  <si>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</si>
  <si>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</si>
  <si>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</si>
  <si>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</si>
  <si>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</si>
  <si>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</si>
  <si>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</si>
  <si>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</si>
  <si>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</si>
  <si>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</si>
  <si>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</si>
  <si>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</si>
  <si>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</si>
  <si>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</si>
  <si>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</si>
  <si>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</si>
  <si>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</si>
  <si>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</si>
  <si>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</si>
  <si>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</si>
  <si>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</si>
  <si>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</si>
  <si>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</si>
  <si>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</si>
  <si>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</si>
  <si>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</si>
  <si>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</si>
  <si>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</si>
  <si>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</si>
  <si>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</si>
  <si>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</si>
  <si>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</si>
  <si>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</si>
  <si>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</si>
  <si>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</si>
  <si>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</si>
  <si>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</si>
  <si>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</si>
  <si>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</si>
  <si>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</si>
  <si>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</si>
  <si>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</si>
  <si>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</si>
  <si>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</si>
  <si>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</si>
  <si>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</si>
  <si>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</si>
  <si>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</si>
  <si>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</si>
  <si>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</si>
  <si>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</si>
  <si>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</si>
  <si>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</si>
  <si>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</si>
  <si>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</si>
  <si>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</si>
  <si>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</si>
  <si>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</si>
  <si>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</si>
  <si>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</si>
  <si>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</si>
  <si>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</si>
  <si>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</si>
  <si>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</si>
  <si>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</si>
  <si>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</si>
  <si>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</si>
  <si>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</si>
  <si>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</si>
  <si>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</si>
  <si>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</si>
  <si>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</si>
  <si>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</si>
  <si>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</si>
  <si>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</si>
  <si>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</si>
  <si>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</si>
  <si>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</si>
  <si>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</si>
  <si>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</si>
  <si>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</si>
  <si>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</si>
  <si>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</si>
  <si>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</si>
  <si>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</si>
  <si>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</si>
  <si>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</si>
  <si>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</si>
  <si>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</si>
  <si>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</si>
  <si>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</si>
  <si>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</si>
  <si>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</si>
  <si>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</si>
  <si>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</si>
  <si>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</si>
  <si>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</si>
  <si>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</si>
  <si>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</si>
  <si>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</si>
  <si>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</si>
  <si>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</si>
  <si>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</si>
  <si>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</si>
  <si>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</si>
  <si>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</si>
  <si>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</si>
  <si>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</si>
  <si>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</si>
  <si>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</si>
  <si>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</si>
  <si>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</si>
  <si>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</si>
  <si>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</si>
  <si>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</si>
  <si>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</si>
  <si>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</si>
  <si>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</si>
  <si>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</si>
  <si>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</si>
  <si>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</si>
  <si>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</si>
  <si>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</si>
  <si>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</si>
  <si>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</si>
  <si>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</si>
  <si>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</si>
  <si>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</si>
  <si>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</si>
  <si>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</si>
  <si>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</si>
  <si>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</si>
  <si>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</si>
  <si>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</si>
  <si>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</si>
  <si>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</si>
  <si>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</si>
  <si>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</si>
  <si>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</si>
  <si>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</si>
  <si>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</si>
  <si>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</si>
  <si>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</si>
  <si>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</si>
  <si>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</si>
  <si>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</si>
  <si>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</si>
  <si>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</si>
  <si>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</si>
  <si>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</si>
  <si>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</si>
  <si>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</si>
  <si>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</si>
  <si>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</si>
  <si>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</si>
  <si>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</si>
  <si>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</si>
  <si>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</si>
  <si>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</si>
  <si>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</si>
  <si>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</si>
  <si>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</si>
  <si>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</si>
  <si>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</si>
  <si>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</si>
  <si>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</si>
  <si>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</si>
  <si>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</si>
  <si>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</si>
  <si>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</si>
  <si>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</si>
  <si>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</si>
  <si>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</si>
  <si>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</si>
  <si>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</si>
  <si>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</si>
  <si>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</si>
  <si>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</si>
  <si>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</si>
  <si>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</si>
  <si>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</si>
  <si>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</si>
  <si>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</si>
  <si>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</si>
  <si>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</si>
  <si>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</si>
  <si>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</si>
  <si>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</si>
  <si>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</si>
  <si>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</si>
  <si>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</si>
  <si>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</si>
  <si>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</si>
  <si>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</si>
  <si>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</si>
  <si>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</si>
  <si>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</si>
  <si>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</si>
  <si>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</si>
  <si>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</si>
  <si>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</si>
  <si>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</si>
  <si>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</si>
  <si>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</si>
  <si>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</si>
  <si>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</si>
  <si>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</si>
  <si>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</si>
  <si>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</si>
  <si>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</si>
  <si>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</si>
  <si>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</si>
  <si>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</si>
  <si>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</si>
  <si>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</si>
  <si>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</si>
  <si>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</si>
  <si>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</si>
  <si>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</si>
  <si>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</si>
  <si>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</si>
  <si>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</si>
  <si>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</si>
  <si>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</si>
  <si>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</si>
  <si>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</si>
  <si>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</si>
  <si>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</si>
  <si>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</si>
  <si>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</si>
  <si>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</si>
  <si>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</si>
  <si>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</si>
  <si>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</si>
  <si>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</si>
  <si>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</si>
  <si>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</si>
  <si>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</si>
  <si>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</si>
  <si>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</si>
  <si>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</si>
  <si>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</si>
  <si>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</si>
  <si>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</si>
  <si>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</si>
  <si>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</si>
  <si>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</si>
  <si>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</si>
  <si>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</si>
  <si>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</si>
  <si>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</si>
  <si>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</si>
  <si>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</si>
  <si>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</si>
  <si>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</si>
  <si>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</si>
  <si>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</si>
  <si>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</si>
  <si>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</si>
  <si>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</si>
  <si>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</si>
  <si>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</si>
  <si>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</si>
  <si>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</si>
  <si>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</si>
  <si>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</si>
  <si>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</si>
  <si>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</si>
  <si>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</si>
  <si>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</si>
  <si>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</si>
  <si>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</si>
  <si>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</si>
  <si>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</si>
  <si>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</si>
  <si>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</si>
  <si>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</si>
  <si>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</si>
  <si>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</si>
  <si>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</si>
  <si>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</si>
  <si>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</si>
  <si>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</si>
  <si>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</si>
  <si>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</si>
  <si>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</si>
  <si>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</si>
  <si>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</si>
  <si>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</si>
  <si>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</si>
  <si>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</si>
  <si>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</si>
  <si>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</si>
  <si>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</si>
  <si>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</si>
  <si>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</si>
  <si>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</si>
  <si>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</si>
  <si>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</si>
  <si>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</si>
  <si>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</si>
  <si>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</si>
  <si>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</si>
  <si>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</si>
  <si>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</si>
  <si>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</si>
  <si>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</si>
  <si>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</si>
  <si>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</si>
  <si>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</si>
  <si>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</si>
  <si>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</si>
  <si>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</si>
  <si>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</si>
  <si>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</si>
  <si>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</si>
  <si>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</si>
  <si>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</si>
  <si>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</si>
  <si>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</si>
  <si>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</si>
  <si>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</si>
  <si>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</si>
  <si>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</si>
  <si>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</si>
  <si>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</si>
  <si>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</si>
  <si>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</si>
  <si>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</si>
  <si>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</si>
  <si>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</si>
  <si>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</si>
  <si>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</si>
  <si>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</si>
  <si>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</si>
  <si>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</si>
  <si>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</si>
  <si>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</si>
  <si>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</si>
  <si>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</si>
  <si>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</si>
  <si>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</si>
  <si>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</si>
  <si>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</si>
  <si>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</si>
  <si>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</si>
  <si>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</si>
  <si>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</si>
  <si>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</si>
  <si>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</si>
  <si>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</si>
  <si>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</si>
  <si>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</si>
  <si>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</si>
  <si>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</si>
  <si>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</si>
  <si>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</si>
  <si>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</si>
  <si>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</si>
  <si>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</si>
  <si>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</si>
  <si>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</si>
  <si>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</si>
  <si>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</si>
  <si>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</si>
  <si>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</si>
  <si>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</si>
  <si>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</si>
  <si>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</si>
  <si>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</si>
  <si>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</si>
  <si>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</si>
  <si>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</si>
  <si>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</si>
  <si>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</si>
  <si>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</si>
  <si>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</si>
  <si>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</si>
  <si>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</si>
  <si>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</si>
  <si>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</si>
  <si>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</si>
  <si>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</si>
  <si>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</si>
  <si>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</si>
  <si>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</si>
  <si>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</si>
  <si>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</si>
  <si>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</si>
  <si>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</si>
  <si>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</si>
  <si>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</si>
  <si>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</si>
  <si>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</si>
  <si>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</si>
  <si>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</si>
  <si>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</si>
  <si>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</si>
  <si>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</si>
  <si>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</si>
  <si>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</si>
  <si>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</si>
  <si>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</si>
  <si>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</si>
  <si>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</si>
  <si>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</si>
  <si>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</si>
  <si>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</si>
  <si>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</si>
  <si>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</si>
  <si>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</si>
  <si>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</si>
  <si>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</si>
  <si>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</si>
  <si>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</si>
  <si>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</si>
  <si>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</si>
  <si>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</si>
  <si>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</si>
  <si>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</si>
  <si>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</si>
  <si>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</si>
  <si>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</si>
  <si>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</si>
  <si>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</si>
  <si>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</si>
  <si>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</si>
  <si>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</si>
  <si>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</si>
  <si>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</si>
  <si>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</si>
  <si>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</si>
  <si>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</si>
  <si>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</si>
  <si>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</si>
  <si>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</si>
  <si>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</si>
  <si>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</si>
  <si>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</si>
  <si>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</si>
  <si>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</si>
  <si>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</si>
  <si>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</si>
  <si>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</si>
  <si>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</si>
  <si>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</si>
  <si>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</si>
  <si>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</si>
  <si>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</si>
  <si>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</si>
  <si>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</si>
  <si>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</si>
  <si>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</si>
  <si>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</si>
  <si>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</si>
  <si>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</si>
  <si>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</si>
  <si>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</si>
  <si>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</si>
  <si>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</si>
  <si>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</si>
  <si>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</si>
  <si>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</si>
  <si>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</si>
  <si>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</si>
  <si>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</si>
  <si>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</si>
  <si>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</si>
  <si>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</si>
  <si>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</si>
  <si>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</si>
  <si>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</si>
  <si>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</si>
  <si>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</si>
  <si>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</si>
  <si>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</si>
  <si>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</si>
  <si>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</si>
  <si>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</si>
  <si>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</si>
  <si>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</si>
  <si>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</si>
  <si>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</si>
  <si>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</si>
  <si>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</si>
  <si>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</si>
  <si>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</si>
  <si>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</si>
  <si>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</si>
  <si>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</si>
  <si>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</si>
  <si>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</si>
  <si>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</si>
  <si>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</si>
  <si>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</si>
  <si>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</si>
  <si>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</si>
  <si>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</si>
  <si>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</si>
  <si>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</si>
  <si>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</si>
  <si>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</si>
  <si>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</si>
  <si>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</si>
  <si>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</si>
  <si>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</si>
  <si>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</si>
  <si>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</si>
  <si>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</si>
  <si>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</si>
  <si>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</si>
  <si>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</si>
  <si>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</si>
  <si>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</si>
  <si>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</si>
  <si>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</si>
  <si>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</si>
  <si>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</si>
  <si>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</si>
  <si>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</si>
  <si>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</si>
  <si>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</si>
  <si>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</si>
  <si>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</si>
  <si>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</si>
  <si>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</si>
  <si>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</si>
  <si>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</si>
  <si>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</si>
  <si>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</si>
  <si>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</si>
  <si>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</si>
  <si>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</si>
  <si>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</si>
  <si>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</si>
  <si>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</si>
  <si>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</si>
  <si>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</si>
  <si>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</si>
  <si>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</si>
  <si>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</si>
  <si>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</si>
  <si>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</si>
  <si>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</si>
  <si>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</si>
  <si>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</si>
  <si>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</si>
  <si>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</si>
  <si>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</si>
  <si>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</si>
  <si>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</si>
  <si>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</si>
  <si>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</si>
  <si>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</si>
  <si>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</si>
  <si>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</si>
  <si>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</si>
  <si>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</si>
  <si>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</si>
  <si>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</si>
  <si>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</si>
  <si>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</si>
  <si>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</si>
  <si>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</si>
  <si>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</si>
  <si>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</si>
  <si>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</si>
  <si>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</si>
  <si>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</si>
  <si>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</si>
  <si>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</si>
  <si>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</si>
  <si>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</si>
  <si>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</si>
  <si>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</si>
  <si>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</si>
  <si>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</si>
  <si>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</si>
  <si>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</si>
  <si>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</si>
  <si>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</si>
  <si>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</si>
  <si>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</si>
  <si>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</si>
  <si>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</si>
  <si>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</si>
  <si>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</si>
  <si>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</si>
  <si>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</si>
  <si>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</si>
  <si>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</si>
  <si>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</si>
  <si>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</si>
  <si>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</si>
  <si>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</si>
  <si>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</si>
  <si>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</si>
  <si>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</si>
  <si>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</si>
  <si>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</si>
  <si>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</si>
  <si>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</si>
  <si>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</si>
  <si>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</si>
  <si>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</si>
  <si>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</si>
  <si>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</si>
  <si>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</si>
  <si>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</si>
  <si>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</si>
  <si>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</si>
  <si>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</si>
  <si>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</si>
  <si>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</si>
  <si>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</si>
  <si>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</si>
  <si>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</si>
  <si>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</si>
  <si>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</si>
  <si>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</si>
  <si>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</si>
  <si>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</si>
  <si>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</si>
  <si>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</si>
  <si>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</si>
  <si>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</si>
  <si>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</si>
  <si>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</si>
  <si>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</si>
  <si>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</si>
  <si>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</si>
  <si>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</si>
  <si>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</si>
  <si>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</si>
  <si>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</si>
  <si>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</si>
  <si>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</si>
  <si>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</si>
  <si>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</si>
  <si>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</si>
  <si>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</si>
  <si>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</si>
  <si>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</si>
  <si>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</si>
  <si>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</si>
  <si>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</si>
  <si>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</si>
  <si>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</si>
  <si>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</si>
  <si>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</si>
  <si>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</si>
  <si>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</si>
  <si>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</si>
  <si>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</si>
  <si>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</si>
  <si>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</si>
  <si>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</si>
  <si>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</si>
  <si>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</si>
  <si>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</si>
  <si>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</si>
  <si>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</si>
  <si>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</si>
  <si>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</si>
  <si>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</si>
  <si>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</si>
  <si>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</si>
  <si>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</si>
  <si>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</si>
  <si>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</si>
  <si>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</si>
  <si>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</si>
  <si>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</si>
  <si>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</si>
  <si>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</si>
  <si>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</si>
  <si>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</si>
  <si>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</si>
  <si>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</si>
  <si>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</si>
  <si>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</si>
  <si>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</si>
  <si>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</si>
  <si>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</si>
  <si>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</si>
  <si>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</si>
  <si>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</si>
  <si>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</si>
  <si>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</si>
  <si>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</si>
  <si>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</si>
  <si>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</si>
  <si>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</si>
  <si>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</si>
  <si>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</si>
  <si>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</si>
  <si>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</si>
  <si>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</si>
  <si>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</si>
  <si>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</si>
  <si>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</si>
  <si>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</si>
  <si>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</si>
  <si>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</si>
  <si>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</si>
  <si>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</si>
  <si>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</si>
  <si>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</si>
  <si>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</si>
  <si>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</si>
  <si>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</si>
  <si>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</si>
  <si>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</si>
  <si>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</si>
  <si>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</si>
  <si>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</si>
  <si>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</si>
  <si>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</si>
  <si>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</si>
  <si>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</si>
  <si>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</si>
  <si>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</si>
  <si>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</si>
  <si>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</si>
  <si>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</si>
  <si>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</si>
  <si>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</si>
  <si>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</si>
  <si>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</si>
  <si>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</si>
  <si>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</si>
  <si>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</si>
  <si>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</si>
  <si>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</si>
  <si>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</si>
  <si>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</si>
  <si>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</si>
  <si>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</si>
  <si>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</si>
  <si>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</si>
  <si>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</si>
  <si>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</si>
  <si>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</si>
  <si>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</si>
  <si>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</si>
  <si>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</si>
  <si>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</si>
  <si>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</si>
  <si>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</si>
  <si>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</si>
  <si>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</si>
  <si>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</si>
  <si>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</si>
  <si>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</si>
  <si>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</si>
  <si>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</si>
  <si>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</si>
  <si>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</si>
  <si>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</si>
  <si>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</si>
  <si>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</si>
  <si>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</si>
  <si>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</si>
  <si>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</si>
  <si>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</si>
  <si>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</si>
  <si>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</si>
  <si>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</si>
  <si>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</si>
  <si>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</si>
  <si>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</si>
  <si>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</si>
  <si>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</si>
  <si>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</si>
  <si>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</si>
  <si>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</si>
  <si>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</si>
  <si>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</si>
  <si>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</si>
  <si>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</si>
  <si>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</si>
  <si>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</si>
  <si>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</si>
  <si>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</si>
  <si>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</si>
  <si>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</si>
  <si>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</si>
  <si>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</si>
  <si>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</si>
  <si>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</si>
  <si>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</si>
  <si>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</si>
  <si>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</si>
  <si>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</si>
  <si>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</si>
  <si>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</si>
  <si>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</si>
  <si>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</si>
  <si>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</si>
  <si>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</si>
  <si>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</si>
  <si>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</si>
  <si>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</si>
  <si>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</si>
  <si>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</si>
  <si>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</si>
  <si>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</si>
  <si>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</si>
  <si>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</si>
  <si>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</si>
  <si>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</si>
  <si>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</si>
  <si>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</si>
  <si>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</si>
  <si>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</si>
  <si>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</si>
  <si>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</si>
  <si>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</si>
  <si>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</si>
  <si>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</si>
  <si>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</si>
  <si>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</si>
  <si>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</si>
  <si>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</si>
  <si>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</si>
  <si>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</si>
  <si>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</si>
  <si>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</si>
  <si>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</si>
  <si>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</si>
  <si>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</si>
  <si>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</si>
  <si>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</si>
  <si>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</si>
  <si>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</si>
  <si>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</si>
  <si>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</si>
  <si>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</si>
  <si>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</si>
  <si>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</si>
  <si>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</si>
  <si>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</si>
  <si>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</si>
  <si>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</si>
  <si>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</si>
  <si>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</si>
  <si>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</si>
  <si>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</si>
  <si>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</si>
  <si>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</si>
  <si>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</si>
  <si>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</si>
  <si>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</si>
  <si>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</si>
  <si>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</si>
  <si>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</si>
  <si>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</si>
  <si>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</si>
  <si>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</si>
  <si>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</si>
  <si>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</si>
  <si>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</si>
  <si>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</si>
  <si>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</si>
  <si>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</si>
  <si>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</si>
  <si>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</si>
  <si>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</si>
  <si>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</si>
  <si>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</si>
  <si>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</si>
  <si>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</si>
  <si>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</si>
  <si>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</si>
  <si>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</si>
  <si>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</si>
  <si>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</si>
  <si>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</si>
  <si>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</si>
  <si>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</si>
  <si>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</si>
  <si>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</si>
  <si>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</si>
  <si>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</si>
  <si>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</si>
  <si>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</si>
  <si>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</si>
  <si>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</si>
  <si>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</si>
  <si>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</si>
  <si>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</si>
  <si>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</si>
  <si>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</si>
  <si>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</si>
  <si>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</si>
  <si>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</si>
  <si>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</si>
  <si>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</si>
  <si>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</si>
  <si>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</si>
  <si>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</si>
  <si>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</si>
  <si>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</si>
  <si>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</si>
  <si>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</si>
  <si>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</si>
  <si>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</si>
  <si>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</si>
  <si>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</si>
  <si>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</si>
  <si>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</si>
  <si>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</si>
  <si>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</si>
  <si>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</si>
  <si>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</si>
  <si>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</si>
  <si>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</si>
  <si>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</si>
  <si>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</si>
  <si>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</si>
  <si>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</si>
  <si>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</si>
  <si>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</si>
  <si>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</si>
  <si>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</si>
  <si>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</si>
  <si>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</si>
  <si>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</si>
  <si>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</si>
  <si>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</si>
  <si>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</si>
  <si>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</si>
  <si>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</si>
  <si>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</si>
  <si>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</si>
  <si>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</si>
  <si>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</si>
  <si>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</si>
  <si>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</si>
  <si>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</si>
  <si>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</si>
  <si>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</si>
  <si>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</si>
  <si>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</si>
  <si>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</si>
  <si>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</si>
  <si>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</si>
  <si>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</si>
  <si>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</si>
  <si>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</si>
  <si>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</si>
  <si>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</si>
  <si>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</si>
  <si>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</si>
  <si>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</si>
  <si>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</si>
  <si>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</si>
  <si>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</si>
  <si>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</si>
  <si>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</si>
  <si>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</si>
  <si>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</si>
  <si>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</si>
  <si>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</si>
  <si>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</si>
  <si>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</si>
  <si>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</si>
  <si>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</si>
  <si>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</si>
  <si>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</si>
  <si>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</si>
  <si>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</si>
  <si>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</si>
  <si>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</si>
  <si>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</si>
  <si>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</si>
  <si>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</si>
  <si>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</si>
  <si>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</si>
  <si>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</si>
  <si>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</si>
  <si>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</si>
  <si>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</si>
  <si>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</si>
  <si>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</si>
  <si>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</si>
  <si>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</si>
  <si>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</si>
  <si>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</si>
  <si>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</si>
  <si>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</si>
  <si>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</si>
  <si>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</si>
  <si>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</si>
  <si>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</si>
  <si>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</si>
  <si>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</si>
  <si>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</si>
  <si>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</si>
  <si>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</si>
  <si>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</si>
  <si>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</si>
  <si>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</si>
  <si>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</si>
  <si>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</si>
  <si>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</si>
  <si>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</si>
  <si>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</si>
  <si>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</si>
  <si>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</si>
  <si>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</si>
  <si>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</si>
  <si>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</si>
  <si>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</si>
  <si>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</si>
  <si>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</si>
  <si>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</si>
  <si>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</si>
  <si>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</si>
  <si>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</si>
  <si>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</si>
  <si>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</si>
  <si>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</si>
  <si>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</si>
  <si>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</si>
  <si>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</si>
  <si>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</si>
  <si>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</si>
  <si>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</si>
  <si>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</si>
  <si>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</si>
  <si>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</si>
  <si>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</si>
  <si>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</si>
  <si>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</si>
  <si>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</si>
  <si>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</si>
  <si>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</si>
  <si>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</si>
  <si>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</si>
  <si>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</si>
  <si>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</si>
  <si>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</si>
  <si>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</si>
  <si>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</si>
  <si>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</si>
  <si>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</si>
  <si>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</si>
  <si>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</si>
  <si>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</si>
  <si>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</si>
  <si>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</si>
  <si>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</si>
  <si>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</si>
  <si>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</si>
  <si>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</si>
  <si>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</si>
  <si>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</si>
  <si>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</si>
  <si>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</si>
  <si>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</si>
  <si>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</si>
  <si>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</si>
  <si>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</si>
  <si>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</si>
  <si>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</si>
  <si>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</si>
  <si>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</si>
  <si>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</si>
  <si>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</si>
  <si>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</si>
  <si>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</si>
  <si>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</si>
  <si>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</si>
  <si>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</si>
  <si>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</si>
  <si>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</si>
  <si>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</si>
  <si>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</si>
  <si>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</si>
  <si>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</si>
  <si>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</si>
  <si>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</si>
  <si>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</si>
  <si>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</si>
  <si>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</si>
  <si>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</si>
  <si>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</si>
  <si>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</si>
  <si>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</si>
  <si>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</si>
  <si>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</si>
  <si>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</si>
  <si>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</si>
  <si>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</si>
  <si>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</si>
  <si>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</si>
  <si>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</si>
  <si>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</si>
  <si>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</si>
  <si>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</si>
  <si>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</si>
  <si>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</si>
  <si>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</si>
  <si>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</si>
  <si>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</si>
  <si>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</si>
  <si>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</si>
  <si>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</si>
  <si>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</si>
  <si>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</si>
  <si>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</si>
  <si>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</si>
  <si>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</si>
  <si>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</si>
  <si>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</si>
  <si>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</si>
  <si>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</si>
  <si>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</si>
  <si>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</si>
  <si>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</si>
  <si>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</si>
  <si>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</si>
  <si>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</si>
  <si>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</si>
  <si>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</si>
  <si>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</si>
  <si>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</si>
  <si>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</si>
  <si>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</si>
  <si>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</si>
  <si>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</si>
  <si>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</si>
  <si>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</si>
  <si>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</si>
  <si>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</si>
  <si>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</si>
  <si>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</si>
  <si>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</si>
  <si>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</si>
  <si>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</si>
  <si>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</si>
  <si>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</si>
  <si>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</si>
  <si>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</si>
  <si>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</si>
  <si>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</si>
  <si>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</si>
  <si>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</si>
  <si>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</si>
  <si>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</si>
  <si>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</si>
  <si>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</si>
  <si>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</si>
  <si>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</si>
  <si>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</si>
  <si>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</si>
  <si>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</si>
  <si>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</si>
  <si>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</si>
  <si>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</si>
  <si>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</si>
  <si>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</si>
  <si>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</si>
  <si>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</si>
  <si>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</si>
  <si>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</si>
  <si>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</si>
  <si>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</si>
  <si>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</si>
  <si>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</si>
  <si>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</si>
  <si>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</si>
  <si>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</si>
  <si>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</si>
  <si>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</si>
  <si>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</si>
  <si>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</si>
  <si>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</si>
  <si>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</si>
  <si>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</si>
  <si>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</si>
  <si>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</si>
  <si>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</si>
  <si>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</si>
  <si>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</si>
  <si>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</si>
  <si>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</si>
  <si>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</si>
  <si>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</si>
  <si>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</si>
  <si>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</si>
  <si>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</si>
  <si>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</si>
  <si>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</si>
  <si>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</si>
  <si>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</si>
  <si>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</si>
  <si>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</si>
  <si>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</si>
  <si>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</si>
  <si>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</si>
  <si>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</si>
  <si>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</si>
  <si>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</si>
  <si>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</si>
  <si>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</si>
  <si>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</si>
  <si>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</si>
  <si>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</si>
  <si>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</si>
  <si>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</si>
  <si>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</si>
  <si>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</si>
  <si>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</si>
  <si>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</si>
  <si>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</si>
  <si>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</si>
  <si>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</si>
  <si>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</si>
  <si>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</si>
  <si>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</si>
  <si>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</si>
  <si>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</si>
  <si>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</si>
  <si>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</si>
  <si>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</si>
  <si>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</si>
  <si>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</si>
  <si>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</si>
  <si>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</si>
  <si>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</si>
  <si>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</si>
  <si>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</si>
  <si>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</si>
  <si>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</si>
  <si>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</si>
  <si>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</si>
  <si>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</si>
  <si>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</si>
  <si>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</si>
  <si>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</si>
  <si>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</si>
  <si>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</si>
  <si>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</si>
  <si>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</si>
  <si>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</si>
  <si>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</si>
  <si>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</si>
  <si>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</si>
  <si>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</si>
  <si>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</si>
  <si>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</si>
  <si>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</si>
  <si>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</si>
  <si>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</si>
  <si>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</si>
  <si>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</si>
  <si>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</si>
  <si>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</si>
  <si>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</si>
  <si>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</si>
  <si>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</si>
  <si>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</si>
  <si>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</si>
  <si>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</si>
  <si>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</si>
  <si>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</si>
  <si>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</si>
  <si>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</si>
  <si>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</si>
  <si>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</si>
  <si>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</si>
  <si>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</si>
  <si>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</si>
  <si>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</si>
  <si>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</si>
  <si>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</si>
  <si>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</si>
  <si>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</si>
  <si>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</si>
  <si>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</si>
  <si>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</si>
  <si>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</si>
  <si>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</si>
  <si>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</si>
  <si>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</si>
  <si>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</si>
  <si>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</si>
  <si>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</si>
  <si>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</si>
  <si>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</si>
  <si>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</si>
  <si>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</si>
  <si>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</si>
  <si>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</si>
  <si>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</si>
  <si>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</si>
  <si>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</si>
  <si>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</si>
  <si>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</si>
  <si>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</si>
  <si>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</si>
  <si>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</si>
  <si>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</si>
  <si>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</si>
  <si>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</si>
  <si>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</si>
  <si>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</si>
  <si>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</si>
  <si>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</si>
  <si>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</si>
  <si>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</si>
  <si>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</si>
  <si>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</si>
  <si>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</si>
  <si>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</si>
  <si>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</si>
  <si>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</si>
  <si>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</si>
  <si>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</si>
  <si>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</si>
  <si>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</si>
  <si>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</si>
  <si>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</si>
  <si>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</si>
  <si>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</si>
  <si>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</si>
  <si>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</si>
  <si>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</si>
  <si>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</si>
  <si>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</si>
  <si>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</si>
  <si>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</si>
  <si>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</si>
  <si>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</si>
  <si>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</si>
  <si>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</si>
  <si>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</si>
  <si>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</si>
  <si>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</si>
  <si>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</si>
  <si>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</si>
  <si>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</si>
  <si>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</si>
  <si>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</si>
  <si>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</si>
  <si>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</si>
  <si>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</si>
  <si>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</si>
  <si>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</si>
  <si>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</si>
  <si>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</si>
  <si>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</si>
  <si>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</si>
  <si>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</si>
  <si>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</si>
  <si>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</si>
  <si>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</si>
  <si>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</si>
  <si>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</si>
  <si>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</si>
  <si>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</si>
  <si>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</si>
  <si>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</si>
  <si>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</si>
  <si>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</si>
  <si>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</si>
  <si>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</si>
  <si>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</si>
  <si>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</si>
  <si>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</si>
  <si>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</si>
  <si>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</si>
  <si>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</si>
  <si>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</si>
  <si>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</si>
  <si>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</si>
  <si>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</si>
  <si>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</si>
  <si>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</si>
  <si>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</si>
  <si>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</si>
  <si>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</si>
  <si>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</si>
  <si>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</si>
  <si>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</si>
  <si>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</si>
  <si>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</si>
  <si>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</si>
  <si>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</si>
  <si>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</si>
  <si>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</si>
  <si>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</si>
  <si>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</si>
  <si>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</si>
  <si>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</si>
  <si>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</si>
  <si>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</si>
  <si>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</si>
  <si>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</si>
  <si>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</si>
  <si>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</si>
  <si>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</si>
  <si>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</si>
  <si>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</si>
  <si>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</si>
  <si>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</si>
  <si>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</si>
  <si>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</si>
  <si>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</si>
  <si>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</si>
  <si>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</si>
  <si>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</si>
  <si>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</si>
  <si>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</si>
  <si>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</si>
  <si>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</si>
  <si>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</si>
  <si>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</si>
  <si>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</si>
  <si>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</si>
  <si>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</si>
  <si>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</si>
  <si>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</si>
  <si>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</si>
  <si>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</si>
  <si>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</si>
  <si>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</si>
  <si>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</si>
  <si>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</si>
  <si>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</si>
  <si>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</si>
  <si>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</si>
  <si>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</si>
  <si>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</si>
  <si>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</si>
  <si>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</si>
  <si>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</si>
  <si>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</si>
  <si>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</si>
  <si>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</si>
  <si>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</si>
  <si>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</si>
  <si>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</si>
  <si>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</si>
  <si>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</si>
  <si>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</si>
  <si>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</si>
  <si>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</si>
  <si>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</si>
  <si>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</si>
  <si>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</si>
  <si>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</si>
  <si>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</si>
  <si>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</si>
  <si>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</si>
  <si>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</si>
  <si>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</si>
  <si>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</si>
  <si>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</si>
  <si>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</si>
  <si>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</si>
  <si>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</si>
  <si>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</si>
  <si>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</si>
  <si>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</si>
  <si>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</si>
  <si>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</si>
  <si>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</si>
  <si>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</si>
  <si>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</si>
  <si>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</si>
  <si>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</si>
  <si>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</si>
  <si>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</si>
  <si>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</si>
  <si>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</si>
  <si>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</si>
  <si>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</si>
  <si>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</si>
  <si>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</si>
  <si>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</si>
  <si>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</si>
  <si>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</si>
  <si>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</si>
  <si>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</si>
  <si>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</si>
  <si>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</si>
  <si>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</si>
  <si>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</si>
  <si>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</si>
  <si>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</si>
  <si>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</si>
  <si>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</si>
  <si>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</si>
  <si>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</si>
  <si>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</si>
  <si>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</si>
  <si>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</si>
  <si>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</si>
  <si>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</si>
  <si>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</si>
  <si>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</si>
  <si>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</si>
  <si>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</si>
  <si>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</si>
  <si>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</si>
  <si>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</si>
  <si>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</si>
  <si>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</si>
  <si>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</si>
  <si>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</si>
  <si>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</si>
  <si>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</si>
  <si>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</si>
  <si>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</si>
  <si>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</si>
  <si>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</si>
  <si>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</si>
  <si>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</si>
  <si>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</si>
  <si>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</si>
  <si>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</si>
  <si>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</si>
  <si>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</si>
  <si>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</si>
  <si>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</si>
  <si>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</si>
  <si>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</si>
  <si>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</si>
  <si>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</si>
  <si>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</si>
  <si>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</si>
  <si>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</si>
  <si>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</si>
  <si>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</si>
  <si>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</si>
  <si>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</si>
  <si>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</si>
  <si>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</si>
  <si>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</si>
  <si>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</si>
  <si>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</si>
  <si>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</si>
  <si>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</si>
  <si>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</si>
  <si>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</si>
  <si>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</si>
  <si>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</si>
  <si>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</si>
  <si>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</si>
  <si>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</si>
  <si>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</si>
  <si>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</si>
  <si>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</si>
  <si>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</si>
  <si>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</si>
  <si>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</si>
  <si>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</si>
  <si>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</si>
  <si>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</si>
  <si>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</si>
  <si>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</si>
  <si>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</si>
  <si>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</si>
  <si>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</si>
  <si>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</si>
  <si>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</si>
  <si>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</si>
  <si>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</si>
  <si>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</si>
  <si>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</si>
  <si>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</si>
  <si>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</si>
  <si>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</si>
  <si>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</si>
  <si>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</si>
  <si>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</si>
  <si>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</si>
  <si>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</si>
  <si>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</si>
  <si>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</si>
  <si>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</si>
  <si>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</si>
  <si>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</si>
  <si>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</si>
  <si>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</si>
  <si>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</si>
  <si>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</si>
  <si>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</si>
  <si>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</si>
  <si>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</si>
  <si>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</si>
  <si>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</si>
  <si>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</si>
  <si>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</si>
  <si>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</si>
  <si>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</si>
  <si>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</si>
  <si>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</si>
  <si>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</si>
  <si>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</si>
  <si>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</si>
  <si>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</si>
  <si>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</si>
  <si>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</si>
  <si>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</si>
  <si>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</si>
  <si>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</si>
  <si>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</si>
  <si>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</si>
  <si>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</si>
  <si>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</si>
  <si>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</si>
  <si>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</si>
  <si>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</si>
  <si>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</si>
  <si>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</si>
  <si>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</si>
  <si>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</si>
  <si>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</si>
  <si>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</si>
  <si>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</si>
  <si>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</si>
  <si>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</si>
  <si>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</si>
  <si>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</si>
  <si>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</si>
  <si>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</si>
  <si>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</si>
  <si>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</si>
  <si>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</si>
  <si>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</si>
  <si>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</si>
  <si>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</si>
  <si>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</si>
  <si>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</si>
  <si>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</si>
  <si>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</si>
  <si>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</si>
  <si>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</si>
  <si>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</si>
  <si>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</si>
  <si>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</si>
  <si>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</si>
  <si>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</si>
  <si>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</si>
  <si>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</si>
  <si>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</si>
  <si>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</si>
  <si>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</si>
  <si>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</si>
  <si>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</si>
  <si>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</si>
  <si>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</si>
  <si>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</si>
  <si>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</si>
  <si>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</si>
  <si>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</si>
  <si>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</si>
  <si>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</si>
  <si>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</si>
  <si>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</si>
  <si>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</si>
  <si>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</si>
  <si>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</si>
  <si>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</si>
  <si>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</si>
  <si>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</si>
  <si>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</si>
  <si>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</si>
  <si>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</si>
  <si>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</si>
  <si>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</si>
  <si>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</si>
  <si>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</si>
  <si>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</si>
  <si>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</si>
  <si>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</si>
  <si>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</si>
  <si>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</si>
  <si>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</si>
  <si>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</si>
  <si>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</si>
  <si>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</si>
  <si>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</si>
  <si>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</si>
  <si>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</si>
  <si>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</si>
  <si>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</si>
  <si>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</si>
  <si>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</si>
  <si>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</si>
  <si>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</si>
  <si>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</si>
  <si>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</si>
  <si>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</si>
  <si>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</si>
  <si>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</si>
  <si>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</si>
  <si>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</si>
  <si>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</si>
  <si>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</si>
  <si>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</si>
  <si>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</si>
  <si>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</si>
  <si>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</si>
  <si>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</si>
  <si>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</si>
  <si>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</si>
  <si>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</si>
  <si>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</si>
  <si>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</si>
  <si>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</si>
  <si>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</si>
  <si>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</si>
  <si>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</si>
  <si>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</si>
  <si>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</si>
  <si>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</si>
  <si>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</si>
  <si>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</si>
  <si>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</si>
  <si>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</si>
  <si>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</si>
  <si>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</si>
  <si>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</si>
  <si>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</si>
  <si>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</si>
  <si>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</si>
  <si>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</si>
  <si>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</si>
  <si>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</si>
  <si>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</si>
  <si>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</si>
  <si>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</si>
  <si>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</si>
  <si>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</si>
  <si>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</si>
  <si>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</si>
  <si>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</si>
  <si>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</si>
  <si>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</si>
  <si>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</si>
  <si>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</si>
  <si>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</si>
  <si>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</si>
  <si>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</si>
  <si>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</si>
  <si>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</si>
  <si>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</si>
  <si>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</si>
  <si>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</si>
  <si>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</si>
  <si>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</si>
  <si>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</si>
  <si>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</si>
  <si>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</si>
  <si>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</si>
  <si>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</si>
  <si>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</si>
  <si>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</si>
  <si>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</si>
  <si>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</si>
  <si>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</si>
  <si>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</si>
  <si>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</si>
  <si>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</si>
  <si>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</si>
  <si>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</si>
  <si>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</si>
  <si>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</si>
  <si>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</si>
  <si>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</si>
  <si>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</si>
  <si>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</si>
  <si>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</si>
  <si>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</si>
  <si>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</si>
  <si>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</si>
  <si>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</si>
  <si>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</si>
  <si>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</si>
  <si>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</si>
  <si>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</si>
  <si>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</si>
  <si>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</si>
  <si>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</si>
  <si>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</si>
  <si>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</si>
  <si>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</si>
  <si>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</si>
  <si>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</si>
  <si>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</si>
  <si>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</si>
  <si>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</si>
  <si>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</si>
  <si>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</si>
  <si>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</si>
  <si>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</si>
  <si>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</si>
  <si>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</si>
  <si>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</si>
  <si>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</si>
  <si>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</si>
  <si>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</si>
  <si>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</si>
  <si>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</si>
  <si>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</si>
  <si>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</si>
  <si>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</si>
  <si>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</si>
  <si>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</si>
  <si>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</si>
  <si>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</si>
  <si>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</si>
  <si>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</si>
  <si>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</si>
  <si>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</si>
  <si>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</si>
  <si>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</si>
  <si>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</si>
  <si>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</si>
  <si>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</si>
  <si>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</si>
  <si>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</si>
  <si>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</si>
  <si>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</si>
  <si>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</si>
  <si>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</si>
  <si>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</si>
  <si>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</si>
  <si>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</si>
  <si>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</si>
  <si>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</si>
  <si>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</si>
  <si>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</si>
  <si>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</si>
  <si>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</si>
  <si>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</si>
  <si>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</si>
  <si>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</si>
  <si>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</si>
  <si>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</si>
  <si>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</si>
  <si>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</si>
  <si>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</si>
  <si>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</si>
  <si>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</si>
  <si>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</si>
  <si>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</si>
  <si>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</si>
  <si>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</si>
  <si>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</si>
  <si>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</si>
  <si>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</si>
  <si>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</si>
  <si>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</si>
  <si>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</si>
  <si>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</si>
  <si>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</si>
  <si>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</si>
  <si>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</si>
  <si>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</si>
  <si>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</si>
  <si>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</si>
  <si>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</si>
  <si>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</si>
  <si>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</si>
  <si>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</si>
  <si>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</si>
  <si>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</si>
  <si>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</si>
  <si>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</si>
  <si>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</si>
  <si>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</si>
  <si>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</si>
  <si>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</si>
  <si>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</si>
  <si>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</si>
  <si>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</si>
  <si>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</si>
  <si>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</si>
  <si>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</si>
  <si>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</si>
  <si>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</si>
  <si>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</si>
  <si>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</si>
  <si>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</si>
  <si>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</si>
  <si>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</si>
  <si>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</si>
  <si>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</si>
  <si>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</si>
  <si>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</si>
  <si>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</si>
  <si>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</si>
  <si>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</si>
  <si>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</si>
  <si>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</si>
  <si>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</si>
  <si>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</si>
  <si>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</si>
  <si>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</si>
  <si>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</si>
  <si>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</si>
  <si>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</si>
  <si>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</si>
  <si>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</si>
  <si>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</si>
  <si>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</si>
  <si>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</si>
  <si>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</si>
  <si>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</si>
  <si>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</si>
  <si>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</si>
  <si>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</si>
  <si>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</si>
  <si>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</si>
  <si>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</si>
  <si>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</si>
  <si>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</si>
  <si>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</si>
  <si>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</si>
  <si>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</si>
  <si>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</si>
  <si>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</si>
  <si>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</si>
  <si>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</si>
  <si>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</si>
  <si>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</si>
  <si>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</si>
  <si>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</si>
  <si>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</si>
  <si>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</si>
  <si>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</si>
  <si>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</si>
  <si>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</si>
  <si>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</si>
  <si>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</si>
  <si>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</si>
  <si>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</si>
  <si>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</si>
  <si>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</si>
  <si>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</si>
  <si>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</si>
  <si>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</si>
  <si>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</si>
  <si>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</si>
  <si>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</si>
  <si>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</si>
  <si>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</si>
  <si>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</si>
  <si>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</si>
  <si>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</si>
  <si>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</si>
  <si>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</si>
  <si>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</si>
  <si>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</si>
  <si>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</si>
  <si>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</si>
  <si>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</si>
  <si>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</si>
  <si>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</si>
  <si>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</si>
  <si>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</si>
  <si>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</si>
  <si>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</si>
  <si>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</si>
  <si>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</si>
  <si>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</si>
  <si>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</si>
  <si>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</si>
  <si>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</si>
  <si>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</si>
  <si>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</si>
  <si>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</si>
  <si>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</si>
  <si>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</si>
  <si>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</si>
  <si>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</si>
  <si>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</si>
  <si>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</si>
  <si>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</si>
  <si>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</si>
  <si>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</si>
  <si>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</si>
  <si>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</si>
  <si>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</si>
  <si>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</si>
  <si>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</si>
  <si>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</si>
  <si>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</si>
  <si>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</si>
  <si>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</si>
  <si>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</si>
  <si>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</si>
  <si>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</si>
  <si>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</si>
  <si>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</si>
  <si>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</si>
  <si>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</si>
  <si>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</si>
  <si>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</si>
  <si>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</si>
  <si>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</si>
  <si>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</si>
  <si>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</si>
  <si>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</si>
  <si>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</si>
  <si>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</si>
  <si>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</si>
  <si>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</si>
  <si>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</si>
  <si>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</si>
  <si>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</si>
  <si>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</si>
  <si>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</si>
  <si>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</si>
  <si>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</si>
  <si>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</si>
  <si>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</si>
  <si>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</si>
  <si>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</si>
  <si>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</si>
  <si>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</si>
  <si>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</si>
  <si>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</si>
  <si>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</si>
  <si>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</si>
  <si>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</si>
  <si>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</si>
  <si>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</si>
  <si>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</si>
  <si>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</si>
  <si>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</si>
  <si>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</si>
  <si>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</si>
  <si>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</si>
  <si>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</si>
  <si>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</si>
  <si>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</si>
  <si>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</si>
  <si>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</si>
  <si>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</si>
  <si>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</si>
  <si>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</si>
  <si>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</si>
  <si>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</si>
  <si>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</si>
  <si>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</si>
  <si>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</si>
  <si>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</si>
  <si>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</si>
  <si>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</si>
  <si>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</si>
  <si>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</si>
  <si>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</si>
  <si>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</si>
  <si>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</si>
  <si>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</si>
  <si>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</si>
  <si>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</si>
  <si>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</si>
  <si>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</si>
  <si>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</si>
  <si>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</si>
  <si>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</si>
  <si>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</si>
  <si>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</si>
  <si>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</si>
  <si>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</si>
  <si>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</si>
  <si>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</si>
  <si>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</si>
  <si>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</si>
  <si>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</si>
  <si>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</si>
  <si>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</si>
  <si>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</si>
  <si>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</si>
  <si>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</si>
  <si>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</si>
  <si>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</si>
  <si>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</si>
  <si>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</si>
  <si>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</si>
  <si>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</si>
  <si>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</si>
  <si>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</si>
  <si>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</si>
  <si>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</si>
  <si>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</si>
  <si>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</si>
  <si>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</si>
  <si>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</si>
  <si>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</si>
  <si>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</si>
  <si>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</si>
  <si>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</si>
  <si>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</si>
  <si>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</si>
  <si>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</si>
  <si>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</si>
  <si>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</si>
  <si>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</si>
  <si>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</si>
  <si>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</si>
  <si>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</si>
  <si>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</si>
  <si>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</si>
  <si>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</si>
  <si>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</si>
  <si>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</si>
  <si>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</si>
  <si>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</si>
  <si>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</si>
  <si>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</si>
  <si>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</si>
  <si>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</si>
  <si>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</si>
  <si>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</si>
  <si>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</si>
  <si>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</si>
  <si>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</si>
  <si>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</si>
  <si>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</si>
  <si>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</si>
  <si>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</si>
  <si>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</si>
  <si>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</si>
  <si>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</si>
  <si>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</si>
  <si>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</si>
  <si>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</si>
  <si>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</si>
  <si>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</si>
  <si>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</si>
  <si>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</si>
  <si>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</si>
  <si>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</si>
  <si>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</si>
  <si>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</si>
  <si>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</si>
  <si>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</si>
  <si>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</si>
  <si>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</si>
  <si>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</si>
  <si>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</si>
  <si>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</si>
  <si>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</si>
  <si>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</si>
  <si>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</si>
  <si>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</si>
  <si>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</si>
  <si>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</si>
  <si>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</si>
  <si>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</si>
  <si>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</si>
  <si>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</si>
  <si>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</si>
  <si>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</si>
  <si>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</si>
  <si>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</si>
  <si>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</si>
  <si>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</si>
  <si>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</si>
  <si>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</si>
  <si>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</si>
  <si>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</si>
  <si>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</si>
  <si>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</si>
  <si>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</si>
  <si>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</si>
  <si>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</si>
  <si>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</si>
  <si>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</si>
  <si>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</si>
  <si>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</si>
  <si>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</si>
  <si>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</si>
  <si>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</si>
  <si>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</si>
  <si>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</si>
  <si>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</si>
  <si>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</si>
  <si>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</si>
  <si>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</si>
  <si>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</si>
  <si>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</si>
  <si>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</si>
  <si>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</si>
  <si>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</si>
  <si>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</si>
  <si>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</si>
  <si>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</si>
  <si>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</si>
  <si>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</si>
  <si>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</si>
  <si>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</si>
  <si>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</si>
  <si>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</si>
  <si>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</si>
  <si>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</si>
  <si>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</si>
  <si>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</si>
  <si>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</si>
  <si>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</si>
  <si>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</si>
  <si>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</si>
  <si>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</si>
  <si>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</si>
  <si>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</si>
  <si>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</si>
  <si>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</si>
  <si>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</si>
  <si>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</si>
  <si>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</si>
  <si>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</si>
  <si>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</si>
  <si>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</si>
  <si>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</si>
  <si>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</si>
  <si>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</si>
  <si>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</si>
  <si>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</si>
  <si>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</si>
  <si>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</si>
  <si>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</si>
  <si>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</si>
  <si>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</si>
  <si>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</si>
  <si>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</si>
  <si>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</si>
  <si>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</si>
  <si>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</si>
  <si>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</si>
  <si>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</si>
  <si>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</si>
  <si>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</si>
  <si>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</si>
  <si>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</si>
  <si>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</si>
  <si>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</si>
  <si>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</si>
  <si>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</si>
  <si>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</si>
  <si>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</si>
  <si>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</si>
  <si>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</si>
  <si>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</si>
  <si>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</si>
  <si>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</si>
  <si>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</si>
  <si>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</si>
  <si>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</si>
  <si>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</si>
  <si>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</si>
  <si>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</si>
  <si>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</si>
  <si>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</si>
  <si>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</si>
  <si>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</si>
  <si>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</si>
  <si>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</si>
  <si>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</si>
  <si>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</si>
  <si>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</si>
  <si>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</si>
  <si>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</si>
  <si>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</si>
  <si>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</si>
  <si>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</si>
  <si>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</si>
  <si>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</si>
  <si>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</si>
  <si>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</si>
  <si>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</si>
  <si>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</si>
  <si>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</si>
  <si>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</si>
  <si>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</si>
  <si>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</si>
  <si>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</si>
  <si>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</si>
  <si>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</si>
  <si>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</si>
  <si>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</si>
  <si>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</si>
  <si>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</si>
  <si>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</si>
  <si>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</si>
  <si>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</si>
  <si>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</si>
  <si>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</si>
  <si>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</si>
  <si>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</si>
  <si>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</si>
  <si>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</si>
  <si>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</si>
  <si>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</si>
  <si>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</si>
  <si>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</si>
  <si>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</si>
  <si>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</si>
  <si>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</si>
  <si>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</si>
  <si>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</si>
  <si>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</si>
  <si>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</si>
  <si>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</si>
  <si>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</si>
  <si>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</si>
  <si>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</si>
  <si>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</si>
  <si>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</si>
  <si>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</si>
  <si>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</si>
  <si>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</si>
  <si>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</si>
  <si>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</si>
  <si>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</si>
  <si>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</si>
  <si>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</si>
  <si>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</si>
  <si>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</si>
  <si>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</si>
  <si>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</si>
  <si>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</si>
  <si>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</si>
  <si>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</si>
  <si>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</si>
  <si>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</si>
  <si>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</si>
  <si>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</si>
  <si>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</si>
  <si>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</si>
  <si>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</si>
  <si>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</si>
  <si>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</si>
  <si>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</si>
  <si>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</si>
  <si>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</si>
  <si>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</si>
  <si>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</si>
  <si>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</si>
  <si>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</si>
  <si>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</si>
  <si>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</si>
  <si>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</si>
  <si>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</si>
  <si>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</si>
  <si>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</si>
  <si>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</si>
  <si>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</si>
  <si>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</si>
  <si>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</si>
  <si>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</si>
  <si>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</si>
  <si>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</si>
  <si>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</si>
  <si>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</si>
  <si>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</si>
  <si>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</si>
  <si>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</si>
  <si>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</si>
  <si>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</si>
  <si>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</si>
  <si>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</si>
  <si>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</si>
  <si>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</si>
  <si>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</si>
  <si>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</si>
  <si>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</si>
  <si>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</si>
  <si>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</si>
  <si>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</si>
  <si>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</si>
  <si>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</si>
  <si>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</si>
  <si>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</si>
  <si>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</si>
  <si>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</si>
  <si>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</si>
  <si>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</si>
  <si>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</si>
  <si>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</si>
  <si>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</si>
  <si>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</si>
  <si>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</si>
  <si>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</si>
  <si>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</si>
  <si>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</si>
  <si>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</si>
  <si>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</si>
  <si>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</si>
  <si>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</si>
  <si>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</si>
  <si>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</si>
  <si>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</si>
  <si>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</si>
  <si>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</si>
  <si>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</si>
  <si>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</si>
  <si>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</si>
  <si>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</si>
  <si>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</si>
  <si>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</si>
  <si>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</si>
  <si>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</si>
  <si>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</si>
  <si>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</si>
  <si>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</si>
  <si>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</si>
  <si>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</si>
  <si>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</si>
  <si>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</si>
  <si>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</si>
  <si>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</si>
  <si>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</si>
  <si>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</si>
  <si>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</si>
  <si>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</si>
  <si>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</si>
  <si>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</si>
  <si>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</si>
  <si>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</si>
  <si>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</si>
  <si>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</si>
  <si>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</si>
  <si>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</si>
  <si>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</si>
  <si>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</si>
  <si>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</si>
  <si>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</si>
  <si>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</si>
  <si>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</si>
  <si>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</si>
  <si>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</si>
  <si>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</si>
  <si>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</si>
  <si>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</si>
  <si>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</si>
  <si>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</si>
  <si>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</si>
  <si>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</si>
  <si>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</si>
  <si>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</si>
  <si>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</si>
  <si>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</si>
  <si>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</si>
  <si>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</si>
  <si>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</si>
  <si>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</si>
  <si>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</si>
  <si>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</si>
  <si>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</si>
  <si>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</si>
  <si>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</si>
  <si>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</si>
  <si>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</si>
  <si>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</si>
  <si>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</si>
  <si>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</si>
  <si>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</si>
  <si>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</si>
  <si>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</si>
  <si>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</si>
  <si>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</si>
  <si>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</si>
  <si>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</si>
  <si>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</si>
  <si>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</si>
  <si>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</si>
  <si>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</si>
  <si>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</si>
  <si>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</si>
  <si>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</si>
  <si>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</si>
  <si>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</si>
  <si>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</si>
  <si>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</si>
  <si>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</si>
  <si>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</si>
  <si>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</si>
  <si>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</si>
  <si>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</si>
  <si>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</si>
  <si>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</si>
  <si>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</si>
  <si>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</si>
  <si>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</si>
  <si>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</si>
  <si>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</si>
  <si>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</si>
  <si>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</si>
  <si>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</si>
  <si>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</si>
  <si>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</si>
  <si>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</si>
  <si>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</si>
  <si>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</si>
  <si>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</si>
  <si>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</si>
  <si>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</si>
  <si>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</si>
  <si>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</si>
  <si>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</si>
  <si>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</si>
  <si>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</si>
  <si>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</si>
  <si>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</si>
  <si>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</si>
  <si>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</si>
  <si>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</si>
  <si>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</si>
  <si>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</si>
  <si>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</si>
  <si>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</si>
  <si>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</si>
  <si>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</si>
  <si>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</si>
  <si>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</si>
  <si>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</si>
  <si>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</si>
  <si>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</si>
  <si>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</si>
  <si>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</si>
  <si>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</si>
  <si>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</si>
  <si>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</si>
  <si>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</si>
  <si>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</si>
  <si>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</si>
  <si>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</si>
  <si>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</si>
  <si>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</si>
  <si>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</si>
  <si>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</si>
  <si>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</si>
  <si>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</si>
  <si>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</si>
  <si>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</si>
  <si>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</si>
  <si>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</si>
  <si>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</si>
  <si>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</si>
  <si>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</si>
  <si>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</si>
  <si>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</si>
  <si>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</si>
  <si>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</si>
  <si>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</si>
  <si>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</si>
  <si>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</si>
  <si>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</si>
  <si>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</si>
  <si>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</si>
  <si>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</si>
  <si>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</si>
  <si>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</si>
  <si>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</si>
  <si>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</si>
  <si>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</si>
  <si>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</si>
  <si>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</si>
  <si>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</si>
  <si>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</si>
  <si>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</si>
  <si>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</si>
  <si>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</si>
  <si>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</si>
  <si>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</si>
  <si>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</si>
  <si>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</si>
  <si>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</si>
  <si>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</si>
  <si>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</si>
  <si>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</si>
  <si>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</si>
  <si>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</si>
  <si>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</si>
  <si>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</si>
  <si>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</si>
  <si>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</si>
  <si>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</si>
  <si>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</si>
  <si>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</si>
  <si>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</si>
  <si>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</si>
  <si>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</si>
  <si>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</si>
  <si>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</si>
  <si>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</si>
  <si>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</si>
  <si>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</si>
  <si>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</si>
  <si>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</si>
  <si>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</si>
  <si>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</si>
  <si>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</si>
  <si>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</si>
  <si>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</si>
  <si>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</si>
  <si>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</si>
  <si>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</si>
  <si>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</si>
  <si>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</si>
  <si>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</si>
  <si>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</si>
  <si>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</si>
  <si>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</si>
  <si>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</si>
  <si>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</si>
  <si>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</si>
  <si>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</si>
  <si>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</si>
  <si>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</si>
  <si>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</si>
  <si>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</si>
  <si>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</si>
  <si>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</si>
  <si>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</si>
  <si>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</si>
  <si>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</si>
  <si>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</si>
  <si>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</si>
  <si>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</si>
  <si>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</si>
  <si>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</si>
  <si>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</si>
  <si>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</si>
  <si>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</si>
  <si>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</si>
  <si>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</si>
  <si>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</si>
  <si>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</si>
  <si>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</si>
  <si>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</si>
  <si>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</si>
  <si>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</si>
  <si>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</si>
  <si>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</si>
  <si>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</si>
  <si>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</si>
  <si>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</si>
  <si>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</si>
  <si>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</si>
  <si>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</si>
  <si>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</si>
  <si>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</si>
  <si>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</si>
  <si>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</si>
  <si>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</si>
  <si>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</si>
  <si>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</si>
  <si>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</si>
  <si>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</si>
  <si>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</si>
  <si>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</si>
  <si>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</si>
  <si>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</si>
  <si>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</si>
  <si>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</si>
  <si>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</si>
  <si>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</si>
  <si>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</si>
  <si>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</si>
  <si>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</si>
  <si>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</si>
  <si>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</si>
  <si>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</si>
  <si>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</si>
  <si>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</si>
  <si>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</si>
  <si>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</si>
  <si>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</si>
  <si>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</si>
  <si>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</si>
  <si>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</si>
  <si>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</si>
  <si>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</si>
  <si>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</si>
  <si>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</si>
  <si>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</si>
  <si>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</si>
  <si>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</si>
  <si>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</si>
  <si>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</si>
  <si>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</si>
  <si>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</si>
  <si>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</si>
  <si>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</si>
  <si>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</si>
  <si>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</si>
  <si>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</si>
  <si>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</si>
  <si>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</si>
  <si>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</si>
  <si>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</si>
  <si>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</si>
  <si>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</si>
  <si>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</si>
  <si>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</si>
  <si>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</si>
  <si>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</si>
  <si>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</si>
  <si>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</si>
  <si>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</si>
  <si>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</si>
  <si>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</si>
  <si>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</si>
  <si>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</si>
  <si>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</si>
  <si>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</si>
  <si>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</si>
  <si>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</si>
  <si>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</si>
  <si>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</si>
  <si>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</si>
  <si>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</si>
  <si>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</si>
  <si>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</si>
  <si>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</si>
  <si>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</si>
  <si>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</si>
  <si>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</si>
  <si>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</si>
  <si>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</si>
  <si>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</si>
  <si>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</si>
  <si>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</si>
  <si>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</si>
  <si>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</si>
  <si>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</si>
  <si>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</si>
  <si>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</si>
  <si>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</si>
  <si>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</si>
  <si>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</si>
  <si>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</si>
  <si>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</si>
  <si>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</si>
  <si>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</si>
  <si>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</si>
  <si>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</si>
  <si>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</si>
  <si>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</si>
  <si>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</si>
  <si>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</si>
  <si>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</si>
  <si>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</si>
  <si>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</si>
  <si>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</si>
  <si>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</si>
  <si>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</si>
  <si>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</si>
  <si>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</si>
  <si>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</si>
  <si>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</si>
  <si>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</si>
  <si>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</si>
  <si>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</si>
  <si>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</si>
  <si>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</si>
  <si>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</si>
  <si>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</si>
  <si>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</si>
  <si>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</si>
  <si>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</si>
  <si>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</si>
  <si>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</si>
  <si>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</si>
  <si>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</si>
  <si>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</si>
  <si>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</si>
  <si>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</si>
  <si>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</si>
  <si>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</si>
  <si>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</si>
  <si>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</si>
  <si>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</si>
  <si>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</si>
  <si>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</si>
  <si>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</si>
  <si>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</si>
  <si>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</si>
  <si>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</si>
  <si>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</si>
  <si>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</si>
  <si>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</si>
  <si>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</si>
  <si>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</si>
  <si>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</si>
  <si>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</si>
  <si>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</si>
  <si>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</si>
  <si>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</si>
  <si>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</si>
  <si>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</si>
  <si>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</si>
  <si>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</si>
  <si>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</si>
  <si>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</si>
  <si>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</si>
  <si>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</si>
  <si>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</si>
  <si>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</si>
  <si>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</si>
  <si>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</si>
  <si>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</si>
  <si>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</si>
  <si>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</si>
  <si>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</si>
  <si>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</si>
  <si>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</si>
  <si>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</si>
  <si>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</si>
  <si>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</si>
  <si>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</si>
  <si>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</si>
  <si>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</si>
  <si>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</si>
  <si>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</si>
  <si>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</si>
  <si>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</si>
  <si>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</si>
  <si>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</si>
  <si>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</si>
  <si>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</si>
  <si>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</si>
  <si>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</si>
  <si>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</si>
  <si>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</si>
  <si>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</si>
  <si>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</si>
  <si>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</si>
  <si>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</si>
  <si>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</si>
  <si>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</si>
  <si>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</si>
  <si>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</si>
  <si>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</si>
  <si>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</si>
  <si>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</si>
  <si>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</si>
  <si>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</si>
  <si>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</si>
  <si>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</si>
  <si>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</si>
  <si>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</si>
  <si>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</si>
  <si>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</si>
  <si>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</si>
  <si>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</si>
  <si>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</si>
  <si>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</si>
  <si>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</si>
  <si>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</si>
  <si>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</si>
  <si>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</si>
  <si>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</si>
  <si>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</si>
  <si>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</si>
  <si>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</si>
  <si>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</si>
  <si>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</si>
  <si>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</si>
  <si>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</si>
  <si>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</si>
  <si>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</si>
  <si>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</si>
  <si>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</si>
  <si>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</si>
  <si>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05126040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</si>
  <si>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</si>
  <si>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</si>
  <si>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</si>
  <si>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</si>
  <si>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</si>
  <si>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</si>
  <si>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</si>
  <si>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MALPAS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</si>
  <si>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</si>
  <si>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</si>
  <si>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</si>
  <si>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</si>
  <si>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</si>
  <si>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</si>
  <si>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</si>
  <si>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</si>
  <si>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</si>
  <si>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</si>
  <si>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</si>
  <si>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</si>
  <si>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</si>
  <si>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</si>
  <si>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</si>
  <si>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</si>
  <si>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</si>
  <si>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</si>
  <si>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</si>
  <si>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</si>
  <si>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</si>
  <si>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</si>
  <si>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</si>
  <si>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</si>
  <si>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</si>
  <si>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</si>
  <si>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</si>
  <si>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</si>
  <si>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</si>
  <si>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</si>
  <si>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</si>
  <si>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</si>
  <si>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</si>
  <si>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</si>
  <si>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</si>
  <si>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</si>
  <si>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</si>
  <si>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</si>
  <si>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</si>
  <si>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</si>
  <si>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</si>
  <si>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</si>
  <si>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</si>
  <si>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</si>
  <si>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</si>
  <si>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</si>
  <si>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</si>
  <si>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</si>
  <si>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</si>
  <si>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</si>
  <si>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</si>
  <si>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</si>
  <si>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</si>
  <si>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</si>
  <si>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</si>
  <si>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</si>
  <si>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</si>
  <si>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</si>
  <si>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</si>
  <si>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</si>
  <si>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</si>
  <si>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</si>
  <si>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</si>
  <si>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</si>
  <si>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</si>
  <si>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</si>
  <si>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</si>
  <si>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</si>
  <si>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</si>
  <si>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</si>
  <si>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</si>
  <si>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</si>
  <si>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</si>
  <si>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</si>
  <si>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</si>
  <si>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</si>
  <si>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</si>
  <si>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</si>
  <si>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</si>
  <si>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</si>
  <si>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</si>
  <si>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</si>
  <si>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</si>
  <si>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Odeurs de STEP avec présence d'un tuyau de rejet en rive gauche (25m en aval de la limite amont). Présence Balsamine Himalaya.</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</si>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</sst>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622712</v>
      </c>
      <c r="G10" s="25"/>
      <c r="H10" s="25"/>
    </row>
    <row r="11" customFormat="false" ht="15" hidden="false" customHeight="false" outlineLevel="0" collapsed="false">
      <c r="A11" s="26" t="s">
        <v>5183</v>
      </c>
      <c r="B11" s="30" t="n">
        <v>44427</v>
      </c>
      <c r="D11" s="26" t="s">
        <v>5184</v>
      </c>
      <c r="E11" s="29" t="n">
        <v>6360158</v>
      </c>
      <c r="G11" s="25"/>
      <c r="H11" s="25"/>
    </row>
    <row r="12" customFormat="false" ht="15" hidden="false" customHeight="false" outlineLevel="0" collapsed="false">
      <c r="A12" s="26" t="s">
        <v>5185</v>
      </c>
      <c r="B12" s="29" t="s">
        <v>5186</v>
      </c>
      <c r="D12" s="26" t="s">
        <v>5187</v>
      </c>
      <c r="E12" s="29" t="n">
        <v>622792</v>
      </c>
      <c r="G12" s="25"/>
      <c r="H12" s="25"/>
    </row>
    <row r="13" customFormat="false" ht="17.25" hidden="false" customHeight="true" outlineLevel="0" collapsed="false">
      <c r="A13" s="12"/>
      <c r="B13" s="31"/>
      <c r="D13" s="26" t="s">
        <v>5188</v>
      </c>
      <c r="E13" s="29" t="n">
        <v>6360097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622712</v>
      </c>
    </row>
    <row r="18" customFormat="false" ht="15" hidden="false" customHeight="false" outlineLevel="0" collapsed="false">
      <c r="A18" s="36"/>
      <c r="B18" s="37" t="s">
        <v>5196</v>
      </c>
      <c r="C18" s="38" t="n">
        <f aca="false">E11</f>
        <v>6360158</v>
      </c>
    </row>
    <row r="19" customFormat="false" ht="15" hidden="false" customHeight="false" outlineLevel="0" collapsed="false">
      <c r="A19" s="33" t="s">
        <v>5197</v>
      </c>
      <c r="B19" s="39" t="n">
        <v>242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25.05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82</v>
      </c>
      <c r="D35" s="52" t="s">
        <v>5215</v>
      </c>
      <c r="E35" s="53" t="n">
        <v>18</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25.5</v>
      </c>
      <c r="C37" s="50"/>
      <c r="D37" s="55" t="s">
        <v>5219</v>
      </c>
      <c r="E37" s="34" t="n">
        <v>23.1</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4</v>
      </c>
    </row>
    <row r="45" s="17" customFormat="true" ht="15" hidden="false" customHeight="false" outlineLevel="0" collapsed="false">
      <c r="A45" s="33" t="s">
        <v>5228</v>
      </c>
      <c r="B45" s="62"/>
      <c r="C45" s="50"/>
      <c r="D45" s="26" t="s">
        <v>5228</v>
      </c>
      <c r="E45" s="62" t="n">
        <v>4</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t="n">
        <v>2</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1</v>
      </c>
    </row>
    <row r="58" s="17" customFormat="true" ht="15" hidden="false" customHeight="false" outlineLevel="0" collapsed="false">
      <c r="A58" s="33" t="s">
        <v>5239</v>
      </c>
      <c r="B58" s="62" t="n">
        <v>5</v>
      </c>
      <c r="C58" s="50"/>
      <c r="D58" s="26" t="s">
        <v>5239</v>
      </c>
      <c r="E58" s="62" t="n">
        <v>4</v>
      </c>
    </row>
    <row r="59" s="17" customFormat="true" ht="15" hidden="false" customHeight="false" outlineLevel="0" collapsed="false">
      <c r="A59" s="33" t="s">
        <v>5240</v>
      </c>
      <c r="B59" s="62" t="n">
        <v>2</v>
      </c>
      <c r="C59" s="50"/>
      <c r="D59" s="26" t="s">
        <v>5240</v>
      </c>
      <c r="E59" s="62" t="n">
        <v>4</v>
      </c>
    </row>
    <row r="60" s="17" customFormat="true" ht="15" hidden="false" customHeight="false" outlineLevel="0" collapsed="false">
      <c r="A60" s="33" t="s">
        <v>5241</v>
      </c>
      <c r="B60" s="62"/>
      <c r="C60" s="50"/>
      <c r="D60" s="26" t="s">
        <v>5241</v>
      </c>
      <c r="E60" s="62" t="n">
        <v>3</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5</v>
      </c>
      <c r="C67" s="50"/>
      <c r="D67" s="26" t="s">
        <v>5246</v>
      </c>
      <c r="E67" s="62" t="n">
        <v>2</v>
      </c>
    </row>
    <row r="68" s="17" customFormat="true" ht="15" hidden="false" customHeight="false" outlineLevel="0" collapsed="false">
      <c r="A68" s="33" t="s">
        <v>5247</v>
      </c>
      <c r="B68" s="62" t="n">
        <v>2</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3</v>
      </c>
      <c r="C74" s="50"/>
      <c r="D74" s="26" t="s">
        <v>5251</v>
      </c>
      <c r="E74" s="62"/>
    </row>
    <row r="75" s="17" customFormat="true" ht="15" hidden="false" customHeight="false" outlineLevel="0" collapsed="false">
      <c r="A75" s="33" t="s">
        <v>5252</v>
      </c>
      <c r="B75" s="62" t="n">
        <v>3</v>
      </c>
      <c r="C75" s="50"/>
      <c r="D75" s="26" t="s">
        <v>5252</v>
      </c>
      <c r="E75" s="62" t="n">
        <v>4</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3</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1</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t="n">
        <v>4</v>
      </c>
      <c r="C84" s="50"/>
      <c r="D84" s="26" t="s">
        <v>5259</v>
      </c>
      <c r="E84" s="62" t="n">
        <v>4</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5276</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0.04</v>
      </c>
      <c r="E98" s="82" t="n">
        <v>0.11</v>
      </c>
      <c r="F98" s="83" t="s">
        <v>5276</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c r="E99" s="82" t="n">
        <v>0.01</v>
      </c>
      <c r="F99" s="83" t="s">
        <v>5276</v>
      </c>
      <c r="G99" s="86"/>
      <c r="H99" s="87"/>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0.75</v>
      </c>
      <c r="E100" s="82" t="n">
        <v>0.01</v>
      </c>
      <c r="F100" s="83" t="s">
        <v>5276</v>
      </c>
      <c r="G100" s="86"/>
      <c r="H100" s="87"/>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0.01</v>
      </c>
      <c r="E101" s="82" t="n">
        <v>0.01</v>
      </c>
      <c r="F101" s="83" t="s">
        <v>5276</v>
      </c>
      <c r="G101" s="86"/>
      <c r="H101" s="87"/>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c r="E102" s="82" t="n">
        <v>0.01</v>
      </c>
      <c r="F102" s="83" t="s">
        <v>5276</v>
      </c>
      <c r="G102" s="86"/>
      <c r="H102" s="87"/>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0.02</v>
      </c>
      <c r="E103" s="82"/>
      <c r="F103" s="83" t="s">
        <v>5276</v>
      </c>
      <c r="G103" s="86"/>
      <c r="H103" s="87"/>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c r="E104" s="82" t="n">
        <v>0.02</v>
      </c>
      <c r="F104" s="83" t="s">
        <v>5276</v>
      </c>
      <c r="G104" s="86"/>
      <c r="H104" s="87"/>
    </row>
    <row r="105" customFormat="false" ht="15" hidden="false" customHeight="false" outlineLevel="0" collapsed="false">
      <c r="A105" s="78" t="s">
        <v>1055</v>
      </c>
      <c r="B105" s="79" t="str">
        <f aca="false">IF(A105="NEWCOD",IF(ISBLANK(G105),"renseigner le champ 'Nouveau taxon'",G105),VLOOKUP(A105,'Ref Taxo'!A:B,2,FALSE()))</f>
        <v>Cinclidotus aquaticus</v>
      </c>
      <c r="C105" s="80" t="n">
        <f aca="false">IF(A105="NEWCOD",IF(ISBLANK(H105),"NoCod",H105),VLOOKUP(A105,'Ref Taxo'!A:D,4,FALSE()))</f>
        <v>1318</v>
      </c>
      <c r="D105" s="81" t="n">
        <v>0.01</v>
      </c>
      <c r="E105" s="82"/>
      <c r="F105" s="83" t="s">
        <v>5276</v>
      </c>
      <c r="G105" s="86"/>
      <c r="H105" s="87"/>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0.03</v>
      </c>
      <c r="E106" s="82"/>
      <c r="F106" s="83" t="s">
        <v>5276</v>
      </c>
      <c r="G106" s="86"/>
      <c r="H106" s="87"/>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c r="F107" s="83" t="s">
        <v>5276</v>
      </c>
      <c r="G107" s="86"/>
      <c r="H107" s="87"/>
    </row>
    <row r="108" customFormat="false" ht="15" hidden="false" customHeight="false" outlineLevel="0" collapsed="false">
      <c r="A108" s="78" t="s">
        <v>2246</v>
      </c>
      <c r="B108" s="79" t="str">
        <f aca="false">IF(A108="NEWCOD",IF(ISBLANK(G108),"renseigner le champ 'Nouveau taxon'",G108),VLOOKUP(A108,'Ref Taxo'!A:B,2,FALSE()))</f>
        <v>Hygroamblystegium fluviatile</v>
      </c>
      <c r="C108" s="80" t="n">
        <f aca="false">IF(A108="NEWCOD",IF(ISBLANK(H108),"NoCod",H108),VLOOKUP(A108,'Ref Taxo'!A:D,4,FALSE()))</f>
        <v>1237</v>
      </c>
      <c r="D108" s="81" t="n">
        <v>0.01</v>
      </c>
      <c r="E108" s="82"/>
      <c r="F108" s="83" t="s">
        <v>5276</v>
      </c>
      <c r="G108" s="86"/>
      <c r="H108" s="87"/>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0.04</v>
      </c>
      <c r="E109" s="82"/>
      <c r="F109" s="83" t="s">
        <v>5276</v>
      </c>
      <c r="G109" s="86"/>
      <c r="H109" s="87"/>
    </row>
    <row r="110" customFormat="false" ht="15" hidden="false" customHeight="false" outlineLevel="0" collapsed="false">
      <c r="A110" s="78" t="s">
        <v>3418</v>
      </c>
      <c r="B110" s="79" t="str">
        <f aca="false">IF(A110="NEWCOD",IF(ISBLANK(G110),"renseigner le champ 'Nouveau taxon'",G110),VLOOKUP(A110,'Ref Taxo'!A:B,2,FALSE()))</f>
        <v>Phalaris arundinacea</v>
      </c>
      <c r="C110" s="80" t="n">
        <f aca="false">IF(A110="NEWCOD",IF(ISBLANK(H110),"NoCod",H110),VLOOKUP(A110,'Ref Taxo'!A:D,4,FALSE()))</f>
        <v>1577</v>
      </c>
      <c r="D110" s="81" t="n">
        <v>0.01</v>
      </c>
      <c r="E110" s="82" t="n">
        <v>0.01</v>
      </c>
      <c r="F110" s="83" t="s">
        <v>5276</v>
      </c>
      <c r="G110" s="86"/>
      <c r="H110" s="87"/>
    </row>
    <row r="111" customFormat="false" ht="15" hidden="false" customHeight="false" outlineLevel="0" collapsed="false">
      <c r="A111" s="78" t="s">
        <v>4146</v>
      </c>
      <c r="B111" s="79" t="str">
        <f aca="false">IF(A111="NEWCOD",IF(ISBLANK(G111),"renseigner le champ 'Nouveau taxon'",G111),VLOOKUP(A111,'Ref Taxo'!A:B,2,FALSE()))</f>
        <v>Rorippa amphibia</v>
      </c>
      <c r="C111" s="80" t="n">
        <f aca="false">IF(A111="NEWCOD",IF(ISBLANK(H111),"NoCod",H111),VLOOKUP(A111,'Ref Taxo'!A:D,4,FALSE()))</f>
        <v>1765</v>
      </c>
      <c r="D111" s="81" t="n">
        <v>0.02</v>
      </c>
      <c r="E111" s="82" t="n">
        <v>0.03</v>
      </c>
      <c r="F111" s="83" t="s">
        <v>5276</v>
      </c>
      <c r="G111" s="86"/>
      <c r="H111" s="87"/>
    </row>
    <row r="112" customFormat="false" ht="15" hidden="false" customHeight="false" outlineLevel="0" collapsed="false">
      <c r="A112" s="78" t="s">
        <v>2612</v>
      </c>
      <c r="B112" s="79" t="str">
        <f aca="false">IF(A112="NEWCOD",IF(ISBLANK(G112),"renseigner le champ 'Nouveau taxon'",G112),VLOOKUP(A112,'Ref Taxo'!A:B,2,FALSE()))</f>
        <v>Leersia oryzoides</v>
      </c>
      <c r="C112" s="80" t="n">
        <f aca="false">IF(A112="NEWCOD",IF(ISBLANK(H112),"NoCod",H112),VLOOKUP(A112,'Ref Taxo'!A:D,4,FALSE()))</f>
        <v>1569</v>
      </c>
      <c r="D112" s="81" t="n">
        <v>0.01</v>
      </c>
      <c r="E112" s="82" t="n">
        <v>0.01</v>
      </c>
      <c r="F112" s="83" t="s">
        <v>5276</v>
      </c>
      <c r="G112" s="86"/>
      <c r="H112" s="87"/>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t="n">
        <v>0.01</v>
      </c>
      <c r="E113" s="82" t="n">
        <v>0.02</v>
      </c>
      <c r="F113" s="83" t="s">
        <v>5276</v>
      </c>
      <c r="G113" s="86"/>
      <c r="H113" s="87"/>
    </row>
    <row r="114" customFormat="false" ht="15" hidden="false" customHeight="false" outlineLevel="0" collapsed="false">
      <c r="A114" s="78" t="s">
        <v>809</v>
      </c>
      <c r="B114" s="79" t="str">
        <f aca="false">IF(A114="NEWCOD",IF(ISBLANK(G114),"renseigner le champ 'Nouveau taxon'",G114),VLOOKUP(A114,'Ref Taxo'!A:B,2,FALSE()))</f>
        <v>Carex</v>
      </c>
      <c r="C114" s="80" t="n">
        <f aca="false">IF(A114="NEWCOD",IF(ISBLANK(H114),"NoCod",H114),VLOOKUP(A114,'Ref Taxo'!A:D,4,FALSE()))</f>
        <v>1466</v>
      </c>
      <c r="D114" s="81" t="n">
        <v>0.01</v>
      </c>
      <c r="E114" s="82" t="n">
        <v>0.08</v>
      </c>
      <c r="F114" s="83" t="s">
        <v>5276</v>
      </c>
      <c r="G114" s="86"/>
      <c r="H114" s="87"/>
    </row>
    <row r="115" customFormat="false" ht="15" hidden="false" customHeight="false" outlineLevel="0" collapsed="false">
      <c r="A115" s="78" t="s">
        <v>3073</v>
      </c>
      <c r="B115" s="79" t="str">
        <f aca="false">IF(A115="NEWCOD",IF(ISBLANK(G115),"renseigner le champ 'Nouveau taxon'",G115),VLOOKUP(A115,'Ref Taxo'!A:B,2,FALSE()))</f>
        <v>Myriophyllum spicatum</v>
      </c>
      <c r="C115" s="80" t="n">
        <f aca="false">IF(A115="NEWCOD",IF(ISBLANK(H115),"NoCod",H115),VLOOKUP(A115,'Ref Taxo'!A:D,4,FALSE()))</f>
        <v>1778</v>
      </c>
      <c r="D115" s="81" t="n">
        <v>0.01</v>
      </c>
      <c r="E115" s="82" t="n">
        <v>0.07</v>
      </c>
      <c r="F115" s="83" t="s">
        <v>5276</v>
      </c>
      <c r="G115" s="86"/>
      <c r="H115" s="87"/>
    </row>
    <row r="116" customFormat="false" ht="15" hidden="false" customHeight="false" outlineLevel="0" collapsed="false">
      <c r="A116" s="78" t="s">
        <v>1719</v>
      </c>
      <c r="B116" s="79" t="str">
        <f aca="false">IF(A116="NEWCOD",IF(ISBLANK(G116),"renseigner le champ 'Nouveau taxon'",G116),VLOOKUP(A116,'Ref Taxo'!A:B,2,FALSE()))</f>
        <v>Equisetum arvense</v>
      </c>
      <c r="C116" s="80" t="n">
        <f aca="false">IF(A116="NEWCOD",IF(ISBLANK(H116),"NoCod",H116),VLOOKUP(A116,'Ref Taxo'!A:D,4,FALSE()))</f>
        <v>1384</v>
      </c>
      <c r="D116" s="81" t="n">
        <v>0.01</v>
      </c>
      <c r="E116" s="82"/>
      <c r="F116" s="83" t="s">
        <v>5276</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5276</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5274</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2022-03-30T07:16:45Z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