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7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<sst xmlns="http://schemas.openxmlformats.org/spreadsheetml/2006/main" count="6462" uniqueCount="5301">
  <si>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</si>
  <si>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</si>
  <si>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</si>
  <si>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</si>
  <si>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</si>
  <si>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</si>
  <si>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</si>
  <si>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</si>
  <si>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</si>
  <si>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</si>
  <si>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</si>
  <si>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</si>
  <si>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</si>
  <si>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</si>
  <si>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</si>
  <si>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</si>
  <si>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</si>
  <si>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</si>
  <si>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</si>
  <si>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</si>
  <si>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</si>
  <si>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</si>
  <si>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</si>
  <si>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</si>
  <si>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</si>
  <si>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</si>
  <si>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</si>
  <si>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</si>
  <si>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</si>
  <si>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</si>
  <si>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</si>
  <si>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</si>
  <si>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</si>
  <si>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</si>
  <si>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</si>
  <si>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</si>
  <si>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</si>
  <si>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</si>
  <si>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</si>
  <si>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</si>
  <si>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</si>
  <si>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</si>
  <si>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</si>
  <si>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</si>
  <si>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</si>
  <si>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</si>
  <si>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</si>
  <si>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</si>
  <si>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</si>
  <si>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</si>
  <si>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</si>
  <si>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</si>
  <si>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</si>
  <si>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</si>
  <si>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</si>
  <si>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</si>
  <si>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</si>
  <si>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</si>
  <si>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</si>
  <si>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</si>
  <si>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</si>
  <si>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</si>
  <si>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</si>
  <si>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</si>
  <si>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</si>
  <si>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</si>
  <si>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</si>
  <si>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</si>
  <si>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</si>
  <si>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</si>
  <si>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</si>
  <si>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</si>
  <si>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</si>
  <si>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</si>
  <si>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</si>
  <si>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</si>
  <si>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</si>
  <si>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</si>
  <si>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</si>
  <si>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</si>
  <si>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</si>
  <si>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</si>
  <si>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</si>
  <si>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</si>
  <si>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</si>
  <si>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</si>
  <si>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</si>
  <si>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</si>
  <si>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</si>
  <si>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</si>
  <si>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</si>
  <si>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</si>
  <si>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</si>
  <si>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</si>
  <si>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</si>
  <si>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</si>
  <si>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</si>
  <si>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</si>
  <si>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</si>
  <si>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</si>
  <si>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</si>
  <si>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</si>
  <si>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</si>
  <si>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</si>
  <si>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</si>
  <si>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</si>
  <si>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</si>
  <si>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</si>
  <si>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</si>
  <si>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</si>
  <si>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</si>
  <si>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</si>
  <si>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</si>
  <si>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</si>
  <si>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</si>
  <si>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</si>
  <si>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</si>
  <si>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</si>
  <si>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</si>
  <si>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</si>
  <si>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</si>
  <si>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</si>
  <si>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</si>
  <si>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</si>
  <si>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</si>
  <si>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</si>
  <si>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</si>
  <si>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</si>
  <si>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</si>
  <si>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</si>
  <si>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</si>
  <si>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</si>
  <si>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</si>
  <si>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</si>
  <si>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</si>
  <si>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</si>
  <si>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</si>
  <si>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</si>
  <si>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</si>
  <si>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</si>
  <si>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</si>
  <si>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</si>
  <si>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</si>
  <si>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</si>
  <si>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</si>
  <si>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</si>
  <si>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</si>
  <si>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</si>
  <si>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</si>
  <si>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</si>
  <si>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</si>
  <si>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</si>
  <si>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</si>
  <si>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</si>
  <si>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</si>
  <si>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</si>
  <si>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</si>
  <si>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</si>
  <si>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</si>
  <si>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</si>
  <si>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</si>
  <si>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</si>
  <si>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</si>
  <si>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</si>
  <si>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</si>
  <si>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</si>
  <si>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</si>
  <si>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</si>
  <si>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</si>
  <si>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</si>
  <si>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</si>
  <si>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</si>
  <si>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</si>
  <si>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</si>
  <si>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</si>
  <si>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</si>
  <si>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</si>
  <si>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</si>
  <si>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</si>
  <si>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</si>
  <si>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</si>
  <si>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</si>
  <si>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</si>
  <si>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</si>
  <si>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</si>
  <si>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</si>
  <si>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</si>
  <si>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</si>
  <si>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</si>
  <si>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</si>
  <si>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</si>
  <si>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</si>
  <si>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</si>
  <si>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</si>
  <si>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</si>
  <si>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</si>
  <si>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</si>
  <si>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</si>
  <si>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</si>
  <si>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</si>
  <si>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</si>
  <si>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</si>
  <si>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</si>
  <si>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</si>
  <si>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</si>
  <si>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</si>
  <si>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</si>
  <si>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</si>
  <si>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</si>
  <si>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</si>
  <si>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</si>
  <si>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</si>
  <si>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</si>
  <si>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</si>
  <si>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</si>
  <si>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</si>
  <si>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</si>
  <si>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</si>
  <si>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</si>
  <si>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</si>
  <si>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</si>
  <si>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</si>
  <si>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</si>
  <si>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</si>
  <si>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</si>
  <si>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</si>
  <si>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</si>
  <si>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</si>
  <si>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</si>
  <si>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</si>
  <si>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</si>
  <si>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</si>
  <si>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</si>
  <si>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</si>
  <si>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</si>
  <si>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</si>
  <si>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</si>
  <si>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</si>
  <si>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</si>
  <si>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</si>
  <si>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</si>
  <si>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</si>
  <si>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</si>
  <si>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</si>
  <si>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</si>
  <si>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</si>
  <si>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</si>
  <si>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</si>
  <si>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</si>
  <si>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</si>
  <si>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</si>
  <si>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</si>
  <si>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</si>
  <si>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</si>
  <si>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</si>
  <si>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</si>
  <si>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</si>
  <si>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</si>
  <si>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</si>
  <si>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</si>
  <si>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</si>
  <si>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</si>
  <si>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</si>
  <si>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</si>
  <si>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</si>
  <si>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</si>
  <si>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</si>
  <si>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</si>
  <si>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</si>
  <si>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</si>
  <si>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</si>
  <si>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</si>
  <si>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</si>
  <si>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</si>
  <si>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</si>
  <si>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</si>
  <si>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</si>
  <si>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</si>
  <si>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</si>
  <si>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</si>
  <si>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</si>
  <si>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</si>
  <si>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</si>
  <si>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</si>
  <si>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</si>
  <si>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</si>
  <si>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</si>
  <si>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</si>
  <si>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</si>
  <si>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</si>
  <si>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</si>
  <si>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</si>
  <si>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</si>
  <si>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</si>
  <si>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</si>
  <si>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</si>
  <si>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</si>
  <si>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</si>
  <si>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</si>
  <si>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</si>
  <si>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</si>
  <si>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</si>
  <si>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</si>
  <si>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</si>
  <si>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</si>
  <si>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</si>
  <si>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</si>
  <si>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</si>
  <si>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</si>
  <si>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</si>
  <si>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</si>
  <si>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</si>
  <si>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</si>
  <si>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</si>
  <si>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</si>
  <si>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</si>
  <si>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</si>
  <si>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</si>
  <si>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</si>
  <si>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</si>
  <si>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</si>
  <si>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</si>
  <si>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</si>
  <si>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</si>
  <si>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</si>
  <si>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</si>
  <si>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</si>
  <si>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</si>
  <si>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</si>
  <si>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</si>
  <si>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</si>
  <si>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</si>
  <si>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</si>
  <si>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</si>
  <si>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</si>
  <si>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</si>
  <si>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</si>
  <si>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</si>
  <si>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</si>
  <si>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</si>
  <si>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</si>
  <si>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</si>
  <si>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</si>
  <si>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</si>
  <si>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</si>
  <si>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</si>
  <si>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</si>
  <si>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</si>
  <si>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</si>
  <si>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</si>
  <si>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</si>
  <si>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</si>
  <si>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</si>
  <si>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</si>
  <si>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</si>
  <si>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</si>
  <si>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</si>
  <si>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</si>
  <si>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</si>
  <si>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</si>
  <si>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</si>
  <si>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</si>
  <si>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</si>
  <si>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</si>
  <si>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</si>
  <si>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</si>
  <si>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</si>
  <si>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</si>
  <si>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</si>
  <si>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</si>
  <si>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</si>
  <si>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</si>
  <si>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</si>
  <si>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</si>
  <si>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</si>
  <si>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</si>
  <si>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</si>
  <si>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</si>
  <si>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</si>
  <si>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</si>
  <si>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</si>
  <si>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</si>
  <si>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</si>
  <si>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</si>
  <si>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</si>
  <si>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</si>
  <si>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</si>
  <si>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</si>
  <si>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</si>
  <si>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</si>
  <si>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</si>
  <si>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</si>
  <si>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</si>
  <si>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</si>
  <si>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</si>
  <si>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</si>
  <si>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</si>
  <si>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</si>
  <si>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</si>
  <si>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</si>
  <si>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</si>
  <si>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</si>
  <si>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</si>
  <si>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</si>
  <si>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</si>
  <si>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</si>
  <si>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</si>
  <si>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</si>
  <si>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</si>
  <si>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</si>
  <si>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</si>
  <si>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</si>
  <si>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</si>
  <si>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</si>
  <si>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</si>
  <si>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</si>
  <si>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</si>
  <si>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</si>
  <si>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</si>
  <si>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</si>
  <si>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</si>
  <si>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</si>
  <si>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</si>
  <si>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</si>
  <si>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</si>
  <si>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</si>
  <si>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</si>
  <si>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</si>
  <si>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</si>
  <si>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</si>
  <si>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</si>
  <si>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</si>
  <si>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</si>
  <si>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</si>
  <si>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</si>
  <si>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</si>
  <si>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</si>
  <si>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</si>
  <si>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</si>
  <si>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</si>
  <si>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</si>
  <si>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</si>
  <si>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</si>
  <si>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</si>
  <si>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</si>
  <si>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</si>
  <si>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</si>
  <si>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</si>
  <si>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</si>
  <si>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</si>
  <si>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</si>
  <si>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</si>
  <si>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</si>
  <si>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</si>
  <si>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</si>
  <si>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</si>
  <si>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</si>
  <si>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</si>
  <si>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</si>
  <si>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</si>
  <si>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</si>
  <si>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</si>
  <si>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</si>
  <si>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</si>
  <si>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</si>
  <si>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</si>
  <si>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</si>
  <si>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</si>
  <si>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</si>
  <si>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</si>
  <si>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</si>
  <si>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</si>
  <si>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</si>
  <si>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</si>
  <si>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</si>
  <si>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</si>
  <si>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</si>
  <si>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</si>
  <si>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</si>
  <si>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</si>
  <si>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</si>
  <si>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</si>
  <si>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</si>
  <si>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</si>
  <si>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</si>
  <si>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</si>
  <si>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</si>
  <si>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</si>
  <si>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</si>
  <si>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</si>
  <si>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</si>
  <si>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</si>
  <si>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</si>
  <si>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</si>
  <si>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</si>
  <si>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</si>
  <si>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</si>
  <si>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</si>
  <si>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</si>
  <si>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</si>
  <si>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</si>
  <si>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</si>
  <si>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</si>
  <si>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</si>
  <si>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</si>
  <si>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</si>
  <si>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</si>
  <si>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</si>
  <si>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</si>
  <si>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</si>
  <si>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</si>
  <si>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</si>
  <si>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</si>
  <si>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</si>
  <si>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</si>
  <si>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</si>
  <si>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</si>
  <si>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</si>
  <si>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</si>
  <si>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</si>
  <si>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</si>
  <si>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</si>
  <si>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</si>
  <si>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</si>
  <si>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</si>
  <si>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</si>
  <si>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</si>
  <si>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</si>
  <si>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</si>
  <si>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</si>
  <si>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</si>
  <si>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</si>
  <si>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</si>
  <si>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</si>
  <si>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</si>
  <si>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</si>
  <si>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</si>
  <si>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</si>
  <si>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</si>
  <si>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</si>
  <si>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</si>
  <si>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</si>
  <si>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</si>
  <si>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</si>
  <si>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</si>
  <si>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</si>
  <si>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</si>
  <si>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</si>
  <si>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</si>
  <si>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</si>
  <si>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</si>
  <si>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</si>
  <si>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</si>
  <si>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</si>
  <si>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</si>
  <si>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</si>
  <si>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</si>
  <si>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</si>
  <si>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</si>
  <si>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</si>
  <si>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</si>
  <si>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</si>
  <si>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</si>
  <si>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</si>
  <si>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</si>
  <si>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</si>
  <si>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</si>
  <si>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</si>
  <si>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</si>
  <si>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</si>
  <si>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</si>
  <si>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</si>
  <si>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</si>
  <si>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</si>
  <si>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</si>
  <si>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</si>
  <si>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</si>
  <si>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</si>
  <si>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</si>
  <si>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</si>
  <si>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</si>
  <si>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</si>
  <si>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</si>
  <si>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</si>
  <si>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</si>
  <si>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</si>
  <si>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</si>
  <si>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</si>
  <si>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</si>
  <si>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</si>
  <si>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</si>
  <si>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</si>
  <si>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</si>
  <si>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</si>
  <si>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</si>
  <si>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</si>
  <si>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</si>
  <si>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</si>
  <si>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</si>
  <si>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</si>
  <si>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</si>
  <si>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</si>
  <si>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</si>
  <si>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</si>
  <si>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</si>
  <si>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</si>
  <si>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</si>
  <si>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</si>
  <si>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</si>
  <si>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</si>
  <si>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</si>
  <si>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</si>
  <si>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</si>
  <si>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</si>
  <si>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</si>
  <si>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</si>
  <si>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</si>
  <si>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</si>
  <si>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</si>
  <si>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</si>
  <si>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</si>
  <si>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</si>
  <si>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</si>
  <si>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</si>
  <si>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</si>
  <si>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</si>
  <si>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</si>
  <si>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</si>
  <si>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</si>
  <si>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</si>
  <si>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</si>
  <si>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</si>
  <si>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</si>
  <si>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</si>
  <si>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</si>
  <si>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</si>
  <si>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</si>
  <si>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</si>
  <si>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</si>
  <si>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</si>
  <si>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</si>
  <si>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</si>
  <si>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</si>
  <si>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</si>
  <si>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</si>
  <si>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</si>
  <si>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</si>
  <si>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</si>
  <si>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</si>
  <si>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</si>
  <si>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</si>
  <si>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</si>
  <si>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</si>
  <si>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</si>
  <si>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</si>
  <si>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</si>
  <si>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</si>
  <si>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</si>
  <si>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</si>
  <si>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</si>
  <si>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</si>
  <si>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</si>
  <si>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</si>
  <si>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</si>
  <si>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</si>
  <si>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</si>
  <si>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</si>
  <si>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</si>
  <si>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</si>
  <si>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</si>
  <si>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</si>
  <si>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</si>
  <si>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</si>
  <si>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</si>
  <si>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</si>
  <si>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</si>
  <si>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</si>
  <si>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</si>
  <si>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</si>
  <si>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</si>
  <si>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</si>
  <si>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</si>
  <si>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</si>
  <si>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</si>
  <si>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</si>
  <si>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</si>
  <si>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</si>
  <si>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</si>
  <si>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</si>
  <si>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</si>
  <si>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</si>
  <si>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</si>
  <si>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</si>
  <si>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</si>
  <si>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</si>
  <si>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</si>
  <si>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</si>
  <si>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</si>
  <si>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</si>
  <si>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</si>
  <si>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</si>
  <si>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</si>
  <si>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</si>
  <si>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</si>
  <si>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</si>
  <si>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</si>
  <si>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</si>
  <si>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</si>
  <si>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</si>
  <si>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</si>
  <si>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</si>
  <si>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</si>
  <si>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</si>
  <si>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</si>
  <si>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</si>
  <si>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</si>
  <si>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</si>
  <si>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</si>
  <si>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</si>
  <si>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</si>
  <si>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</si>
  <si>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</si>
  <si>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</si>
  <si>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</si>
  <si>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</si>
  <si>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</si>
  <si>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</si>
  <si>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</si>
  <si>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</si>
  <si>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</si>
  <si>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</si>
  <si>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</si>
  <si>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</si>
  <si>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</si>
  <si>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</si>
  <si>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</si>
  <si>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</si>
  <si>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</si>
  <si>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</si>
  <si>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</si>
  <si>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</si>
  <si>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</si>
  <si>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</si>
  <si>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</si>
  <si>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</si>
  <si>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</si>
  <si>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</si>
  <si>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</si>
  <si>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</si>
  <si>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</si>
  <si>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</si>
  <si>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</si>
  <si>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</si>
  <si>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</si>
  <si>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</si>
  <si>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</si>
  <si>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</si>
  <si>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</si>
  <si>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</si>
  <si>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</si>
  <si>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</si>
  <si>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</si>
  <si>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</si>
  <si>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</si>
  <si>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</si>
  <si>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</si>
  <si>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</si>
  <si>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</si>
  <si>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</si>
  <si>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</si>
  <si>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</si>
  <si>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</si>
  <si>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</si>
  <si>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</si>
  <si>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</si>
  <si>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</si>
  <si>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</si>
  <si>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</si>
  <si>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</si>
  <si>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</si>
  <si>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</si>
  <si>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</si>
  <si>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</si>
  <si>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</si>
  <si>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</si>
  <si>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</si>
  <si>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</si>
  <si>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</si>
  <si>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</si>
  <si>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</si>
  <si>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</si>
  <si>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</si>
  <si>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</si>
  <si>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</si>
  <si>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</si>
  <si>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</si>
  <si>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</si>
  <si>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</si>
  <si>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</si>
  <si>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</si>
  <si>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</si>
  <si>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</si>
  <si>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</si>
  <si>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</si>
  <si>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</si>
  <si>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</si>
  <si>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</si>
  <si>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</si>
  <si>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</si>
  <si>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</si>
  <si>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</si>
  <si>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</si>
  <si>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</si>
  <si>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</si>
  <si>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</si>
  <si>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</si>
  <si>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</si>
  <si>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</si>
  <si>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</si>
  <si>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</si>
  <si>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</si>
  <si>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</si>
  <si>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</si>
  <si>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</si>
  <si>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</si>
  <si>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</si>
  <si>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</si>
  <si>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</si>
  <si>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</si>
  <si>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</si>
  <si>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</si>
  <si>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</si>
  <si>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</si>
  <si>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</si>
  <si>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</si>
  <si>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</si>
  <si>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</si>
  <si>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</si>
  <si>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</si>
  <si>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</si>
  <si>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</si>
  <si>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</si>
  <si>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</si>
  <si>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</si>
  <si>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</si>
  <si>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</si>
  <si>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</si>
  <si>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</si>
  <si>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</si>
  <si>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</si>
  <si>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</si>
  <si>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</si>
  <si>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</si>
  <si>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</si>
  <si>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</si>
  <si>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</si>
  <si>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</si>
  <si>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</si>
  <si>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</si>
  <si>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</si>
  <si>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</si>
  <si>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</si>
  <si>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</si>
  <si>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</si>
  <si>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</si>
  <si>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</si>
  <si>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</si>
  <si>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</si>
  <si>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</si>
  <si>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</si>
  <si>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</si>
  <si>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</si>
  <si>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</si>
  <si>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</si>
  <si>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</si>
  <si>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</si>
  <si>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</si>
  <si>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</si>
  <si>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</si>
  <si>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</si>
  <si>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</si>
  <si>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</si>
  <si>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</si>
  <si>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</si>
  <si>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</si>
  <si>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</si>
  <si>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</si>
  <si>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</si>
  <si>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</si>
  <si>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</si>
  <si>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</si>
  <si>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</si>
  <si>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</si>
  <si>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</si>
  <si>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</si>
  <si>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</si>
  <si>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</si>
  <si>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</si>
  <si>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</si>
  <si>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</si>
  <si>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</si>
  <si>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</si>
  <si>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</si>
  <si>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</si>
  <si>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</si>
  <si>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</si>
  <si>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</si>
  <si>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</si>
  <si>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</si>
  <si>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</si>
  <si>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</si>
  <si>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</si>
  <si>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</si>
  <si>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</si>
  <si>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</si>
  <si>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</si>
  <si>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</si>
  <si>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</si>
  <si>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</si>
  <si>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</si>
  <si>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</si>
  <si>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</si>
  <si>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</si>
  <si>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</si>
  <si>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</si>
  <si>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</si>
  <si>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</si>
  <si>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</si>
  <si>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</si>
  <si>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</si>
  <si>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</si>
  <si>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</si>
  <si>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</si>
  <si>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</si>
  <si>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</si>
  <si>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</si>
  <si>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</si>
  <si>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</si>
  <si>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</si>
  <si>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</si>
  <si>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</si>
  <si>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</si>
  <si>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</si>
  <si>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</si>
  <si>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</si>
  <si>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</si>
  <si>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</si>
  <si>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</si>
  <si>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</si>
  <si>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</si>
  <si>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</si>
  <si>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</si>
  <si>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</si>
  <si>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</si>
  <si>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</si>
  <si>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</si>
  <si>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</si>
  <si>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</si>
  <si>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</si>
  <si>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</si>
  <si>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</si>
  <si>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</si>
  <si>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</si>
  <si>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</si>
  <si>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</si>
  <si>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</si>
  <si>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</si>
  <si>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</si>
  <si>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</si>
  <si>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</si>
  <si>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</si>
  <si>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</si>
  <si>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</si>
  <si>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</si>
  <si>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</si>
  <si>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</si>
  <si>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</si>
  <si>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</si>
  <si>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</si>
  <si>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</si>
  <si>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</si>
  <si>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</si>
  <si>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</si>
  <si>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</si>
  <si>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</si>
  <si>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</si>
  <si>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</si>
  <si>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</si>
  <si>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</si>
  <si>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</si>
  <si>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</si>
  <si>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</si>
  <si>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</si>
  <si>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</si>
  <si>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</si>
  <si>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</si>
  <si>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</si>
  <si>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</si>
  <si>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</si>
  <si>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</si>
  <si>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</si>
  <si>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</si>
  <si>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</si>
  <si>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</si>
  <si>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</si>
  <si>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</si>
  <si>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</si>
  <si>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</si>
  <si>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</si>
  <si>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</si>
  <si>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</si>
  <si>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</si>
  <si>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</si>
  <si>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</si>
  <si>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</si>
  <si>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</si>
  <si>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</si>
  <si>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</si>
  <si>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</si>
  <si>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</si>
  <si>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</si>
  <si>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</si>
  <si>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</si>
  <si>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</si>
  <si>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</si>
  <si>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</si>
  <si>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</si>
  <si>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</si>
  <si>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</si>
  <si>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</si>
  <si>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</si>
  <si>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</si>
  <si>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</si>
  <si>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</si>
  <si>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</si>
  <si>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</si>
  <si>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</si>
  <si>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</si>
  <si>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</si>
  <si>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</si>
  <si>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</si>
  <si>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</si>
  <si>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</si>
  <si>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</si>
  <si>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</si>
  <si>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</si>
  <si>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</si>
  <si>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</si>
  <si>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</si>
  <si>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</si>
  <si>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</si>
  <si>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</si>
  <si>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</si>
  <si>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</si>
  <si>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</si>
  <si>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</si>
  <si>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</si>
  <si>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</si>
  <si>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</si>
  <si>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</si>
  <si>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</si>
  <si>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</si>
  <si>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</si>
  <si>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</si>
  <si>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</si>
  <si>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</si>
  <si>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</si>
  <si>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</si>
  <si>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</si>
  <si>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</si>
  <si>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</si>
  <si>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</si>
  <si>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</si>
  <si>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</si>
  <si>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</si>
  <si>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</si>
  <si>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</si>
  <si>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</si>
  <si>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</si>
  <si>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</si>
  <si>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</si>
  <si>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</si>
  <si>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</si>
  <si>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</si>
  <si>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</si>
  <si>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</si>
  <si>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</si>
  <si>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</si>
  <si>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</si>
  <si>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</si>
  <si>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</si>
  <si>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</si>
  <si>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</si>
  <si>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</si>
  <si>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</si>
  <si>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</si>
  <si>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</si>
  <si>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</si>
  <si>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</si>
  <si>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</si>
  <si>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</si>
  <si>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</si>
  <si>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</si>
  <si>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</si>
  <si>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</si>
  <si>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</si>
  <si>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</si>
  <si>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</si>
  <si>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</si>
  <si>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</si>
  <si>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</si>
  <si>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</si>
  <si>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</si>
  <si>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</si>
  <si>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</si>
  <si>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</si>
  <si>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</si>
  <si>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</si>
  <si>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</si>
  <si>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</si>
  <si>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</si>
  <si>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</si>
  <si>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</si>
  <si>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</si>
  <si>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</si>
  <si>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</si>
  <si>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</si>
  <si>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</si>
  <si>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</si>
  <si>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</si>
  <si>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</si>
  <si>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</si>
  <si>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</si>
  <si>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</si>
  <si>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</si>
  <si>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</si>
  <si>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</si>
  <si>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</si>
  <si>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</si>
  <si>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</si>
  <si>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</si>
  <si>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</si>
  <si>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</si>
  <si>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</si>
  <si>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</si>
  <si>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</si>
  <si>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</si>
  <si>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</si>
  <si>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</si>
  <si>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</si>
  <si>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</si>
  <si>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</si>
  <si>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</si>
  <si>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</si>
  <si>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</si>
  <si>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</si>
  <si>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</si>
  <si>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</si>
  <si>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</si>
  <si>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</si>
  <si>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</si>
  <si>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</si>
  <si>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</si>
  <si>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</si>
  <si>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</si>
  <si>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</si>
  <si>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</si>
  <si>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</si>
  <si>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</si>
  <si>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</si>
  <si>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</si>
  <si>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</si>
  <si>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</si>
  <si>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</si>
  <si>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</si>
  <si>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</si>
  <si>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</si>
  <si>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</si>
  <si>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</si>
  <si>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</si>
  <si>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</si>
  <si>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</si>
  <si>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</si>
  <si>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</si>
  <si>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</si>
  <si>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</si>
  <si>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</si>
  <si>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</si>
  <si>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</si>
  <si>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</si>
  <si>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</si>
  <si>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</si>
  <si>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</si>
  <si>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</si>
  <si>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</si>
  <si>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</si>
  <si>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</si>
  <si>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</si>
  <si>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</si>
  <si>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</si>
  <si>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</si>
  <si>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</si>
  <si>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</si>
  <si>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</si>
  <si>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</si>
  <si>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</si>
  <si>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</si>
  <si>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</si>
  <si>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</si>
  <si>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</si>
  <si>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</si>
  <si>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</si>
  <si>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</si>
  <si>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</si>
  <si>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</si>
  <si>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</si>
  <si>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</si>
  <si>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</si>
  <si>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</si>
  <si>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</si>
  <si>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</si>
  <si>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</si>
  <si>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</si>
  <si>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</si>
  <si>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</si>
  <si>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</si>
  <si>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</si>
  <si>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</si>
  <si>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</si>
  <si>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</si>
  <si>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</si>
  <si>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</si>
  <si>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</si>
  <si>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</si>
  <si>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</si>
  <si>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</si>
  <si>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</si>
  <si>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</si>
  <si>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</si>
  <si>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</si>
  <si>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</si>
  <si>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</si>
  <si>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</si>
  <si>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</si>
  <si>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</si>
  <si>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</si>
  <si>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</si>
  <si>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</si>
  <si>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</si>
  <si>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</si>
  <si>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</si>
  <si>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</si>
  <si>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</si>
  <si>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</si>
  <si>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</si>
  <si>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</si>
  <si>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</si>
  <si>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</si>
  <si>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</si>
  <si>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</si>
  <si>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</si>
  <si>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</si>
  <si>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</si>
  <si>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</si>
  <si>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</si>
  <si>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</si>
  <si>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</si>
  <si>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</si>
  <si>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</si>
  <si>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</si>
  <si>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</si>
  <si>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</si>
  <si>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</si>
  <si>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</si>
  <si>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</si>
  <si>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</si>
  <si>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</si>
  <si>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</si>
  <si>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</si>
  <si>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</si>
  <si>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</si>
  <si>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</si>
  <si>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</si>
  <si>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</si>
  <si>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</si>
  <si>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</si>
  <si>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</si>
  <si>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</si>
  <si>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</si>
  <si>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</si>
  <si>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</si>
  <si>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</si>
  <si>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</si>
  <si>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</si>
  <si>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</si>
  <si>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</si>
  <si>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</si>
  <si>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</si>
  <si>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</si>
  <si>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</si>
  <si>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</si>
  <si>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</si>
  <si>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</si>
  <si>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</si>
  <si>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</si>
  <si>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</si>
  <si>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</si>
  <si>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</si>
  <si>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</si>
  <si>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</si>
  <si>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</si>
  <si>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</si>
  <si>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</si>
  <si>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</si>
  <si>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</si>
  <si>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</si>
  <si>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</si>
  <si>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</si>
  <si>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</si>
  <si>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</si>
  <si>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</si>
  <si>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</si>
  <si>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</si>
  <si>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</si>
  <si>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</si>
  <si>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</si>
  <si>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</si>
  <si>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</si>
  <si>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</si>
  <si>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</si>
  <si>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</si>
  <si>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</si>
  <si>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</si>
  <si>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</si>
  <si>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</si>
  <si>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</si>
  <si>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</si>
  <si>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</si>
  <si>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</si>
  <si>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</si>
  <si>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</si>
  <si>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</si>
  <si>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</si>
  <si>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</si>
  <si>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</si>
  <si>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</si>
  <si>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</si>
  <si>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</si>
  <si>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</si>
  <si>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</si>
  <si>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</si>
  <si>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</si>
  <si>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</si>
  <si>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</si>
  <si>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</si>
  <si>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</si>
  <si>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</si>
  <si>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</si>
  <si>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</si>
  <si>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</si>
  <si>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</si>
  <si>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</si>
  <si>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</si>
  <si>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</si>
  <si>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</si>
  <si>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</si>
  <si>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</si>
  <si>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</si>
  <si>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</si>
  <si>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</si>
  <si>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</si>
  <si>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</si>
  <si>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</si>
  <si>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</si>
  <si>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</si>
  <si>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</si>
  <si>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</si>
  <si>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</si>
  <si>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</si>
  <si>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</si>
  <si>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</si>
  <si>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</si>
  <si>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</si>
  <si>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</si>
  <si>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</si>
  <si>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</si>
  <si>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</si>
  <si>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</si>
  <si>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</si>
  <si>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</si>
  <si>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</si>
  <si>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</si>
  <si>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</si>
  <si>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</si>
  <si>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</si>
  <si>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</si>
  <si>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</si>
  <si>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</si>
  <si>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</si>
  <si>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</si>
  <si>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</si>
  <si>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</si>
  <si>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</si>
  <si>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</si>
  <si>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</si>
  <si>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</si>
  <si>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</si>
  <si>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</si>
  <si>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</si>
  <si>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</si>
  <si>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</si>
  <si>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</si>
  <si>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</si>
  <si>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</si>
  <si>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</si>
  <si>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</si>
  <si>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</si>
  <si>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</si>
  <si>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</si>
  <si>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</si>
  <si>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</si>
  <si>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</si>
  <si>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</si>
  <si>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</si>
  <si>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</si>
  <si>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</si>
  <si>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</si>
  <si>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</si>
  <si>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</si>
  <si>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</si>
  <si>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</si>
  <si>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</si>
  <si>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</si>
  <si>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</si>
  <si>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</si>
  <si>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</si>
  <si>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</si>
  <si>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</si>
  <si>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</si>
  <si>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</si>
  <si>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</si>
  <si>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</si>
  <si>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</si>
  <si>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</si>
  <si>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</si>
  <si>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</si>
  <si>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</si>
  <si>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</si>
  <si>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</si>
  <si>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</si>
  <si>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</si>
  <si>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</si>
  <si>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</si>
  <si>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</si>
  <si>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</si>
  <si>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</si>
  <si>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</si>
  <si>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</si>
  <si>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</si>
  <si>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</si>
  <si>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</si>
  <si>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</si>
  <si>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</si>
  <si>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</si>
  <si>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</si>
  <si>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</si>
  <si>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</si>
  <si>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</si>
  <si>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</si>
  <si>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</si>
  <si>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</si>
  <si>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</si>
  <si>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</si>
  <si>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</si>
  <si>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</si>
  <si>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</si>
  <si>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</si>
  <si>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</si>
  <si>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</si>
  <si>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</si>
  <si>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</si>
  <si>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</si>
  <si>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</si>
  <si>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</si>
  <si>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</si>
  <si>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</si>
  <si>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</si>
  <si>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</si>
  <si>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</si>
  <si>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</si>
  <si>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</si>
  <si>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</si>
  <si>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</si>
  <si>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</si>
  <si>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</si>
  <si>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</si>
  <si>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</si>
  <si>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</si>
  <si>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</si>
  <si>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</si>
  <si>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</si>
  <si>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</si>
  <si>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</si>
  <si>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</si>
  <si>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</si>
  <si>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</si>
  <si>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</si>
  <si>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</si>
  <si>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</si>
  <si>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</si>
  <si>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</si>
  <si>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</si>
  <si>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</si>
  <si>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</si>
  <si>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</si>
  <si>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</si>
  <si>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</si>
  <si>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</si>
  <si>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</si>
  <si>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</si>
  <si>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</si>
  <si>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</si>
  <si>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</si>
  <si>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</si>
  <si>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</si>
  <si>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</si>
  <si>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</si>
  <si>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</si>
  <si>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</si>
  <si>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</si>
  <si>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</si>
  <si>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</si>
  <si>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</si>
  <si>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</si>
  <si>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</si>
  <si>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</si>
  <si>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</si>
  <si>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</si>
  <si>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</si>
  <si>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</si>
  <si>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</si>
  <si>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</si>
  <si>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</si>
  <si>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</si>
  <si>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</si>
  <si>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</si>
  <si>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</si>
  <si>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</si>
  <si>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</si>
  <si>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</si>
  <si>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</si>
  <si>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</si>
  <si>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</si>
  <si>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</si>
  <si>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</si>
  <si>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</si>
  <si>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</si>
  <si>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</si>
  <si>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</si>
  <si>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</si>
  <si>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</si>
  <si>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</si>
  <si>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</si>
  <si>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</si>
  <si>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</si>
  <si>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</si>
  <si>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</si>
  <si>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</si>
  <si>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</si>
  <si>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</si>
  <si>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</si>
  <si>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</si>
  <si>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</si>
  <si>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</si>
  <si>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</si>
  <si>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</si>
  <si>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</si>
  <si>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</si>
  <si>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</si>
  <si>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</si>
  <si>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</si>
  <si>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</si>
  <si>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</si>
  <si>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</si>
  <si>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</si>
  <si>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</si>
  <si>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</si>
  <si>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</si>
  <si>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</si>
  <si>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</si>
  <si>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</si>
  <si>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</si>
  <si>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</si>
  <si>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</si>
  <si>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</si>
  <si>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</si>
  <si>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</si>
  <si>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</si>
  <si>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</si>
  <si>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</si>
  <si>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</si>
  <si>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</si>
  <si>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</si>
  <si>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</si>
  <si>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</si>
  <si>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</si>
  <si>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</si>
  <si>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</si>
  <si>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</si>
  <si>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</si>
  <si>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</si>
  <si>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</si>
  <si>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</si>
  <si>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</si>
  <si>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</si>
  <si>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</si>
  <si>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</si>
  <si>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</si>
  <si>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</si>
  <si>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</si>
  <si>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</si>
  <si>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</si>
  <si>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</si>
  <si>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</si>
  <si>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</si>
  <si>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</si>
  <si>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</si>
  <si>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</si>
  <si>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</si>
  <si>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</si>
  <si>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</si>
  <si>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</si>
  <si>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</si>
  <si>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</si>
  <si>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</si>
  <si>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</si>
  <si>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</si>
  <si>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</si>
  <si>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</si>
  <si>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</si>
  <si>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</si>
  <si>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</si>
  <si>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</si>
  <si>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</si>
  <si>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</si>
  <si>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</si>
  <si>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</si>
  <si>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</si>
  <si>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</si>
  <si>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</si>
  <si>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</si>
  <si>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</si>
  <si>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</si>
  <si>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</si>
  <si>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</si>
  <si>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</si>
  <si>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</si>
  <si>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</si>
  <si>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</si>
  <si>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</si>
  <si>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</si>
  <si>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</si>
  <si>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</si>
  <si>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</si>
  <si>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</si>
  <si>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</si>
  <si>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</si>
  <si>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</si>
  <si>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</si>
  <si>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</si>
  <si>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</si>
  <si>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</si>
  <si>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</si>
  <si>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</si>
  <si>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</si>
  <si>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</si>
  <si>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</si>
  <si>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</si>
  <si>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</si>
  <si>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</si>
  <si>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</si>
  <si>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</si>
  <si>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</si>
  <si>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</si>
  <si>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</si>
  <si>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</si>
  <si>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</si>
  <si>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</si>
  <si>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</si>
  <si>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</si>
  <si>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</si>
  <si>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</si>
  <si>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</si>
  <si>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</si>
  <si>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</si>
  <si>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</si>
  <si>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</si>
  <si>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</si>
  <si>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</si>
  <si>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</si>
  <si>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</si>
  <si>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</si>
  <si>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</si>
  <si>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</si>
  <si>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</si>
  <si>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</si>
  <si>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</si>
  <si>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</si>
  <si>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</si>
  <si>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</si>
  <si>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</si>
  <si>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</si>
  <si>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</si>
  <si>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</si>
  <si>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</si>
  <si>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</si>
  <si>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</si>
  <si>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</si>
  <si>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</si>
  <si>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</si>
  <si>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</si>
  <si>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</si>
  <si>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</si>
  <si>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</si>
  <si>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</si>
  <si>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</si>
  <si>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</si>
  <si>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</si>
  <si>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</si>
  <si>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</si>
  <si>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</si>
  <si>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</si>
  <si>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</si>
  <si>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</si>
  <si>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</si>
  <si>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</si>
  <si>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</si>
  <si>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</si>
  <si>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</si>
  <si>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</si>
  <si>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</si>
  <si>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</si>
  <si>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</si>
  <si>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</si>
  <si>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</si>
  <si>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</si>
  <si>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</si>
  <si>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</si>
  <si>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</si>
  <si>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</si>
  <si>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</si>
  <si>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</si>
  <si>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</si>
  <si>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</si>
  <si>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</si>
  <si>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</si>
  <si>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</si>
  <si>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</si>
  <si>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</si>
  <si>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</si>
  <si>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</si>
  <si>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</si>
  <si>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</si>
  <si>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</si>
  <si>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</si>
  <si>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</si>
  <si>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</si>
  <si>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</si>
  <si>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</si>
  <si>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</si>
  <si>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</si>
  <si>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</si>
  <si>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</si>
  <si>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</si>
  <si>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</si>
  <si>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</si>
  <si>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</si>
  <si>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</si>
  <si>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</si>
  <si>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</si>
  <si>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</si>
  <si>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</si>
  <si>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</si>
  <si>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</si>
  <si>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</si>
  <si>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</si>
  <si>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</si>
  <si>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</si>
  <si>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</si>
  <si>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</si>
  <si>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</si>
  <si>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</si>
  <si>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</si>
  <si>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</si>
  <si>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</si>
  <si>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</si>
  <si>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</si>
  <si>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</si>
  <si>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</si>
  <si>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</si>
  <si>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</si>
  <si>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</si>
  <si>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</si>
  <si>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</si>
  <si>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</si>
  <si>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</si>
  <si>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</si>
  <si>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</si>
  <si>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</si>
  <si>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</si>
  <si>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</si>
  <si>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</si>
  <si>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</si>
  <si>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</si>
  <si>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</si>
  <si>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</si>
  <si>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</si>
  <si>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</si>
  <si>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</si>
  <si>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</si>
  <si>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</si>
  <si>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</si>
  <si>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</si>
  <si>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</si>
  <si>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</si>
  <si>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</si>
  <si>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</si>
  <si>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</si>
  <si>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</si>
  <si>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</si>
  <si>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</si>
  <si>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</si>
  <si>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</si>
  <si>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</si>
  <si>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</si>
  <si>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</si>
  <si>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</si>
  <si>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</si>
  <si>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</si>
  <si>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</si>
  <si>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</si>
  <si>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</si>
  <si>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</si>
  <si>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</si>
  <si>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</si>
  <si>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</si>
  <si>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</si>
  <si>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</si>
  <si>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</si>
  <si>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</si>
  <si>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</si>
  <si>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</si>
  <si>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</si>
  <si>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</si>
  <si>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</si>
  <si>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</si>
  <si>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</si>
  <si>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</si>
  <si>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</si>
  <si>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</si>
  <si>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</si>
  <si>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</si>
  <si>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</si>
  <si>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</si>
  <si>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</si>
  <si>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</si>
  <si>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</si>
  <si>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</si>
  <si>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</si>
  <si>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</si>
  <si>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</si>
  <si>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</si>
  <si>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</si>
  <si>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</si>
  <si>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</si>
  <si>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</si>
  <si>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</si>
  <si>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</si>
  <si>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</si>
  <si>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</si>
  <si>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</si>
  <si>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</si>
  <si>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</si>
  <si>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</si>
  <si>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</si>
  <si>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</si>
  <si>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</si>
  <si>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</si>
  <si>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</si>
  <si>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</si>
  <si>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</si>
  <si>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</si>
  <si>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</si>
  <si>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</si>
  <si>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</si>
  <si>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</si>
  <si>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</si>
  <si>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</si>
  <si>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</si>
  <si>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</si>
  <si>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</si>
  <si>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</si>
  <si>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</si>
  <si>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</si>
  <si>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</si>
  <si>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</si>
  <si>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</si>
  <si>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</si>
  <si>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</si>
  <si>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</si>
  <si>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</si>
  <si>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</si>
  <si>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</si>
  <si>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</si>
  <si>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</si>
  <si>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</si>
  <si>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</si>
  <si>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</si>
  <si>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</si>
  <si>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</si>
  <si>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</si>
  <si>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</si>
  <si>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</si>
  <si>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</si>
  <si>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</si>
  <si>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</si>
  <si>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</si>
  <si>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</si>
  <si>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</si>
  <si>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</si>
  <si>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</si>
  <si>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</si>
  <si>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</si>
  <si>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</si>
  <si>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</si>
  <si>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</si>
  <si>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</si>
  <si>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</si>
  <si>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</si>
  <si>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</si>
  <si>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</si>
  <si>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</si>
  <si>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</si>
  <si>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</si>
  <si>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</si>
  <si>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</si>
  <si>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</si>
  <si>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</si>
  <si>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</si>
  <si>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</si>
  <si>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</si>
  <si>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</si>
  <si>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</si>
  <si>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</si>
  <si>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</si>
  <si>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</si>
  <si>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</si>
  <si>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</si>
  <si>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</si>
  <si>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</si>
  <si>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</si>
  <si>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</si>
  <si>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</si>
  <si>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</si>
  <si>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</si>
  <si>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</si>
  <si>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</si>
  <si>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</si>
  <si>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</si>
  <si>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</si>
  <si>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</si>
  <si>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</si>
  <si>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</si>
  <si>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</si>
  <si>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</si>
  <si>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</si>
  <si>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</si>
  <si>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</si>
  <si>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</si>
  <si>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</si>
  <si>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</si>
  <si>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</si>
  <si>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</si>
  <si>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</si>
  <si>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</si>
  <si>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</si>
  <si>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</si>
  <si>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</si>
  <si>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</si>
  <si>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</si>
  <si>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</si>
  <si>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</si>
  <si>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</si>
  <si>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</si>
  <si>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</si>
  <si>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</si>
  <si>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</si>
  <si>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</si>
  <si>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</si>
  <si>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</si>
  <si>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</si>
  <si>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</si>
  <si>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</si>
  <si>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</si>
  <si>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</si>
  <si>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</si>
  <si>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</si>
  <si>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</si>
  <si>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</si>
  <si>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</si>
  <si>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</si>
  <si>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</si>
  <si>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</si>
  <si>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</si>
  <si>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</si>
  <si>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</si>
  <si>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</si>
  <si>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</si>
  <si>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</si>
  <si>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</si>
  <si>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</si>
  <si>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</si>
  <si>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</si>
  <si>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</si>
  <si>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</si>
  <si>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</si>
  <si>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</si>
  <si>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</si>
  <si>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</si>
  <si>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</si>
  <si>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</si>
  <si>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</si>
  <si>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</si>
  <si>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</si>
  <si>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</si>
  <si>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</si>
  <si>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</si>
  <si>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</si>
  <si>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</si>
  <si>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</si>
  <si>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</si>
  <si>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</si>
  <si>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</si>
  <si>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</si>
  <si>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</si>
  <si>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</si>
  <si>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</si>
  <si>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</si>
  <si>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</si>
  <si>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</si>
  <si>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</si>
  <si>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</si>
  <si>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</si>
  <si>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</si>
  <si>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</si>
  <si>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</si>
  <si>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</si>
  <si>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</si>
  <si>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</si>
  <si>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</si>
  <si>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</si>
  <si>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</si>
  <si>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</si>
  <si>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</si>
  <si>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</si>
  <si>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</si>
  <si>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</si>
  <si>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</si>
  <si>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</si>
  <si>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</si>
  <si>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</si>
  <si>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</si>
  <si>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</si>
  <si>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</si>
  <si>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</si>
  <si>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</si>
  <si>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</si>
  <si>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</si>
  <si>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</si>
  <si>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</si>
  <si>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</si>
  <si>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</si>
  <si>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</si>
  <si>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</si>
  <si>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</si>
  <si>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</si>
  <si>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</si>
  <si>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</si>
  <si>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</si>
  <si>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</si>
  <si>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</si>
  <si>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</si>
  <si>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</si>
  <si>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</si>
  <si>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</si>
  <si>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</si>
  <si>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</si>
  <si>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</si>
  <si>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</si>
  <si>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</si>
  <si>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</si>
  <si>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</si>
  <si>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</si>
  <si>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</si>
  <si>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</si>
  <si>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</si>
  <si>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</si>
  <si>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</si>
  <si>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</si>
  <si>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</si>
  <si>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</si>
  <si>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</si>
  <si>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</si>
  <si>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</si>
  <si>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</si>
  <si>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</si>
  <si>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</si>
  <si>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</si>
  <si>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</si>
  <si>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</si>
  <si>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</si>
  <si>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</si>
  <si>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</si>
  <si>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</si>
  <si>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</si>
  <si>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</si>
  <si>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</si>
  <si>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</si>
  <si>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</si>
  <si>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</si>
  <si>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</si>
  <si>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</si>
  <si>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</si>
  <si>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</si>
  <si>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</si>
  <si>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</si>
  <si>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</si>
  <si>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</si>
  <si>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</si>
  <si>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</si>
  <si>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</si>
  <si>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</si>
  <si>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</si>
  <si>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</si>
  <si>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</si>
  <si>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</si>
  <si>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</si>
  <si>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</si>
  <si>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</si>
  <si>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</si>
  <si>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</si>
  <si>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</si>
  <si>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</si>
  <si>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</si>
  <si>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</si>
  <si>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</si>
  <si>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</si>
  <si>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</si>
  <si>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</si>
  <si>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</si>
  <si>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</si>
  <si>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</si>
  <si>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</si>
  <si>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</si>
  <si>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</si>
  <si>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</si>
  <si>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</si>
  <si>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</si>
  <si>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</si>
  <si>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</si>
  <si>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</si>
  <si>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</si>
  <si>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</si>
  <si>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</si>
  <si>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</si>
  <si>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</si>
  <si>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</si>
  <si>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</si>
  <si>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</si>
  <si>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</si>
  <si>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</si>
  <si>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</si>
  <si>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</si>
  <si>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</si>
  <si>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</si>
  <si>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</si>
  <si>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</si>
  <si>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</si>
  <si>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</si>
  <si>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</si>
  <si>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</si>
  <si>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</si>
  <si>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</si>
  <si>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</si>
  <si>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</si>
  <si>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</si>
  <si>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</si>
  <si>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</si>
  <si>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</si>
  <si>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</si>
  <si>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</si>
  <si>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</si>
  <si>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</si>
  <si>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</si>
  <si>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</si>
  <si>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</si>
  <si>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</si>
  <si>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</si>
  <si>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</si>
  <si>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</si>
  <si>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</si>
  <si>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</si>
  <si>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</si>
  <si>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</si>
  <si>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</si>
  <si>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</si>
  <si>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</si>
  <si>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</si>
  <si>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</si>
  <si>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</si>
  <si>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</si>
  <si>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</si>
  <si>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</si>
  <si>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</si>
  <si>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</si>
  <si>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</si>
  <si>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</si>
  <si>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</si>
  <si>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</si>
  <si>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</si>
  <si>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</si>
  <si>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</si>
  <si>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</si>
  <si>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</si>
  <si>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</si>
  <si>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</si>
  <si>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</si>
  <si>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</si>
  <si>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</si>
  <si>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</si>
  <si>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</si>
  <si>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</si>
  <si>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</si>
  <si>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</si>
  <si>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</si>
  <si>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</si>
  <si>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</si>
  <si>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</si>
  <si>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</si>
  <si>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</si>
  <si>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</si>
  <si>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</si>
  <si>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</si>
  <si>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</si>
  <si>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</si>
  <si>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</si>
  <si>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</si>
  <si>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</si>
  <si>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</si>
  <si>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</si>
  <si>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</si>
  <si>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</si>
  <si>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</si>
  <si>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</si>
  <si>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</si>
  <si>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</si>
  <si>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</si>
  <si>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</si>
  <si>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</si>
  <si>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</si>
  <si>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</si>
  <si>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</si>
  <si>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</si>
  <si>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</si>
  <si>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</si>
  <si>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</si>
  <si>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</si>
  <si>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</si>
  <si>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</si>
  <si>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</si>
  <si>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</si>
  <si>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</si>
  <si>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</si>
  <si>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</si>
  <si>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</si>
  <si>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</si>
  <si>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</si>
  <si>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</si>
  <si>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</si>
  <si>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</si>
  <si>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</si>
  <si>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</si>
  <si>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</si>
  <si>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</si>
  <si>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</si>
  <si>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</si>
  <si>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</si>
  <si>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</si>
  <si>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</si>
  <si>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</si>
  <si>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</si>
  <si>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</si>
  <si>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</si>
  <si>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</si>
  <si>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</si>
  <si>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</si>
  <si>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</si>
  <si>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</si>
  <si>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</si>
  <si>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</si>
  <si>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</si>
  <si>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</si>
  <si>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</si>
  <si>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</si>
  <si>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</si>
  <si>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</si>
  <si>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</si>
  <si>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</si>
  <si>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</si>
  <si>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</si>
  <si>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</si>
  <si>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</si>
  <si>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</si>
  <si>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</si>
  <si>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</si>
  <si>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</si>
  <si>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</si>
  <si>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</si>
  <si>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</si>
  <si>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</si>
  <si>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</si>
  <si>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</si>
  <si>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</si>
  <si>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</si>
  <si>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</si>
  <si>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</si>
  <si>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</si>
  <si>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</si>
  <si>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</si>
  <si>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</si>
  <si>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</si>
  <si>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</si>
  <si>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</si>
  <si>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</si>
  <si>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</si>
  <si>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</si>
  <si>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</si>
  <si>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</si>
  <si>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</si>
  <si>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</si>
  <si>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</si>
  <si>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</si>
  <si>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</si>
  <si>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</si>
  <si>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</si>
  <si>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</si>
  <si>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</si>
  <si>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</si>
  <si>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</si>
  <si>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</si>
  <si>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</si>
  <si>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</si>
  <si>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</si>
  <si>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</si>
  <si>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</si>
  <si>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</si>
  <si>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</si>
  <si>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</si>
  <si>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</si>
  <si>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</si>
  <si>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</si>
  <si>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</si>
  <si>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</si>
  <si>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</si>
  <si>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</si>
  <si>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</si>
  <si>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</si>
  <si>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</si>
  <si>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</si>
  <si>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</si>
  <si>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</si>
  <si>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</si>
  <si>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</si>
  <si>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</si>
  <si>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</si>
  <si>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</si>
  <si>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</si>
  <si>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</si>
  <si>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</si>
  <si>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</si>
  <si>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</si>
  <si>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</si>
  <si>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</si>
  <si>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</si>
  <si>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</si>
  <si>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</si>
  <si>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</si>
  <si>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</si>
  <si>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</si>
  <si>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</si>
  <si>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</si>
  <si>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</si>
  <si>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</si>
  <si>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</si>
  <si>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</si>
  <si>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</si>
  <si>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</si>
  <si>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</si>
  <si>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</si>
  <si>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</si>
  <si>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</si>
  <si>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</si>
  <si>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</si>
  <si>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</si>
  <si>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</si>
  <si>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</si>
  <si>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</si>
  <si>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</si>
  <si>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</si>
  <si>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</si>
  <si>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</si>
  <si>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</si>
  <si>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</si>
  <si>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</si>
  <si>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</si>
  <si>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</si>
  <si>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</si>
  <si>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</si>
  <si>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</si>
  <si>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</si>
  <si>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</si>
  <si>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</si>
  <si>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</si>
  <si>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</si>
  <si>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</si>
  <si>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</si>
  <si>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</si>
  <si>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</si>
  <si>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</si>
  <si>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</si>
  <si>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</si>
  <si>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</si>
  <si>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</si>
  <si>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</si>
  <si>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</si>
  <si>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</si>
  <si>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</si>
  <si>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</si>
  <si>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</si>
  <si>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</si>
  <si>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</si>
  <si>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</si>
  <si>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</si>
  <si>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</si>
  <si>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</si>
  <si>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</si>
  <si>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</si>
  <si>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</si>
  <si>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</si>
  <si>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</si>
  <si>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</si>
  <si>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</si>
  <si>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</si>
  <si>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</si>
  <si>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</si>
  <si>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</si>
  <si>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</si>
  <si>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</si>
  <si>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</si>
  <si>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</si>
  <si>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</si>
  <si>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</si>
  <si>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</si>
  <si>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</si>
  <si>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</si>
  <si>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</si>
  <si>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</si>
  <si>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</si>
  <si>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</si>
  <si>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</si>
  <si>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</si>
  <si>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</si>
  <si>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</si>
  <si>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</si>
  <si>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</si>
  <si>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</si>
  <si>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</si>
  <si>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</si>
  <si>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</si>
  <si>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</si>
  <si>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</si>
  <si>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</si>
  <si>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</si>
  <si>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</si>
  <si>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</si>
  <si>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</si>
  <si>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</si>
  <si>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</si>
  <si>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</si>
  <si>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</si>
  <si>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</si>
  <si>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</si>
  <si>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</si>
  <si>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</si>
  <si>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</si>
  <si>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</si>
  <si>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</si>
  <si>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</si>
  <si>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</si>
  <si>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</si>
  <si>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</si>
  <si>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</si>
  <si>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</si>
  <si>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</si>
  <si>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</si>
  <si>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</si>
  <si>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</si>
  <si>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</si>
  <si>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</si>
  <si>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</si>
  <si>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</si>
  <si>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</si>
  <si>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</si>
  <si>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</si>
  <si>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</si>
  <si>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</si>
  <si>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</si>
  <si>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</si>
  <si>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</si>
  <si>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</si>
  <si>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</si>
  <si>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</si>
  <si>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</si>
  <si>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</si>
  <si>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</si>
  <si>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</si>
  <si>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</si>
  <si>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</si>
  <si>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</si>
  <si>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</si>
  <si>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</si>
  <si>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</si>
  <si>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</si>
  <si>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</si>
  <si>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</si>
  <si>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</si>
  <si>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</si>
  <si>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</si>
  <si>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</si>
  <si>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</si>
  <si>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</si>
  <si>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</si>
  <si>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</si>
  <si>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</si>
  <si>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</si>
  <si>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</si>
  <si>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</si>
  <si>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</si>
  <si>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</si>
  <si>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</si>
  <si>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</si>
  <si>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</si>
  <si>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</si>
  <si>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</si>
  <si>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</si>
  <si>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</si>
  <si>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</si>
  <si>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</si>
  <si>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</si>
  <si>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</si>
  <si>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</si>
  <si>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</si>
  <si>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</si>
  <si>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</si>
  <si>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</si>
  <si>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</si>
  <si>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</si>
  <si>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</si>
  <si>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</si>
  <si>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</si>
  <si>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</si>
  <si>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</si>
  <si>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</si>
  <si>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</si>
  <si>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</si>
  <si>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</si>
  <si>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</si>
  <si>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</si>
  <si>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</si>
  <si>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</si>
  <si>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</si>
  <si>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</si>
  <si>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</si>
  <si>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</si>
  <si>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</si>
  <si>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</si>
  <si>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</si>
  <si>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</si>
  <si>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</si>
  <si>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</si>
  <si>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</si>
  <si>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</si>
  <si>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</si>
  <si>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</si>
  <si>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</si>
  <si>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</si>
  <si>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</si>
  <si>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</si>
  <si>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</si>
  <si>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</si>
  <si>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</si>
  <si>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</si>
  <si>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</si>
  <si>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</si>
  <si>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</si>
  <si>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</si>
  <si>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</si>
  <si>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</si>
  <si>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</si>
  <si>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</si>
  <si>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</si>
  <si>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</si>
  <si>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</si>
  <si>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</si>
  <si>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</si>
  <si>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</si>
  <si>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</si>
  <si>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</si>
  <si>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</si>
  <si>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</si>
  <si>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</si>
  <si>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</si>
  <si>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</si>
  <si>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</si>
  <si>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</si>
  <si>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</si>
  <si>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</si>
  <si>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</si>
  <si>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</si>
  <si>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</si>
  <si>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</si>
  <si>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</si>
  <si>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</si>
  <si>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</si>
  <si>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</si>
  <si>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</si>
  <si>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</si>
  <si>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</si>
  <si>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</si>
  <si>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</si>
  <si>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</si>
  <si>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</si>
  <si>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</si>
  <si>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</si>
  <si>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</si>
  <si>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</si>
  <si>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</si>
  <si>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</si>
  <si>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</si>
  <si>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</si>
  <si>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</si>
  <si>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</si>
  <si>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</si>
  <si>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</si>
  <si>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</si>
  <si>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</si>
  <si>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</si>
  <si>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</si>
  <si>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</si>
  <si>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</si>
  <si>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</si>
  <si>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</si>
  <si>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</si>
  <si>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</si>
  <si>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</si>
  <si>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</si>
  <si>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</si>
  <si>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</si>
  <si>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</si>
  <si>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</si>
  <si>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</si>
  <si>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</si>
  <si>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</si>
  <si>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</si>
  <si>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</si>
  <si>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</si>
  <si>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</si>
  <si>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</si>
  <si>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</si>
  <si>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</si>
  <si>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</si>
  <si>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</si>
  <si>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</si>
  <si>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</si>
  <si>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</si>
  <si>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</si>
  <si>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</si>
  <si>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</si>
  <si>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</si>
  <si>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</si>
  <si>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</si>
  <si>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</si>
  <si>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</si>
  <si>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</si>
  <si>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</si>
  <si>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</si>
  <si>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</si>
  <si>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</si>
  <si>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</si>
  <si>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</si>
  <si>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</si>
  <si>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</si>
  <si>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</si>
  <si>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</si>
  <si>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</si>
  <si>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</si>
  <si>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</si>
  <si>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</si>
  <si>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</si>
  <si>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</si>
  <si>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</si>
  <si>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</si>
  <si>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</si>
  <si>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</si>
  <si>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</si>
  <si>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</si>
  <si>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</si>
  <si>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</si>
  <si>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</si>
  <si>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</si>
  <si>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</si>
  <si>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</si>
  <si>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</si>
  <si>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</si>
  <si>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</si>
  <si>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</si>
  <si>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</si>
  <si>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</si>
  <si>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</si>
  <si>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</si>
  <si>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</si>
  <si>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</si>
  <si>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</si>
  <si>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</si>
  <si>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</si>
  <si>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</si>
  <si>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</si>
  <si>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</si>
  <si>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</si>
  <si>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</si>
  <si>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</si>
  <si>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</si>
  <si>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</si>
  <si>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</si>
  <si>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</si>
  <si>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</si>
  <si>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</si>
  <si>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</si>
  <si>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</si>
  <si>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</si>
  <si>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</si>
  <si>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</si>
  <si>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</si>
  <si>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</si>
  <si>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</si>
  <si>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</si>
  <si>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</si>
  <si>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</si>
  <si>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</si>
  <si>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</si>
  <si>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</si>
  <si>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</si>
  <si>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</si>
  <si>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</si>
  <si>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</si>
  <si>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</si>
  <si>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</si>
  <si>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</si>
  <si>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</si>
  <si>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</si>
  <si>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</si>
  <si>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</si>
  <si>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</si>
  <si>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</si>
  <si>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</si>
  <si>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</si>
  <si>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</si>
  <si>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</si>
  <si>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</si>
  <si>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</si>
  <si>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</si>
  <si>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</si>
  <si>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</si>
  <si>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</si>
  <si>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</si>
  <si>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</si>
  <si>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</si>
  <si>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</si>
  <si>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</si>
  <si>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</si>
  <si>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</si>
  <si>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</si>
  <si>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</si>
  <si>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</si>
  <si>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</si>
  <si>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</si>
  <si>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</si>
  <si>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</si>
  <si>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</si>
  <si>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</si>
  <si>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</si>
  <si>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</si>
  <si>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</si>
  <si>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</si>
  <si>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</si>
  <si>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</si>
  <si>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</si>
  <si>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</si>
  <si>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</si>
  <si>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</si>
  <si>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</si>
  <si>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</si>
  <si>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</si>
  <si>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</si>
  <si>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</si>
  <si>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</si>
  <si>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</si>
  <si>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</si>
  <si>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</si>
  <si>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</si>
  <si>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</si>
  <si>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</si>
  <si>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</si>
  <si>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</si>
  <si>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</si>
  <si>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</si>
  <si>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</si>
  <si>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</si>
  <si>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</si>
  <si>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</si>
  <si>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</si>
  <si>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</si>
  <si>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</si>
  <si>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</si>
  <si>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</si>
  <si>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</si>
  <si>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</si>
  <si>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</si>
  <si>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</si>
  <si>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</si>
  <si>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</si>
  <si>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</si>
  <si>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</si>
  <si>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</si>
  <si>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</si>
  <si>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</si>
  <si>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</si>
  <si>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</si>
  <si>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</si>
  <si>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</si>
  <si>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</si>
  <si>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</si>
  <si>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</si>
  <si>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</si>
  <si>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</si>
  <si>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</si>
  <si>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</si>
  <si>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</si>
  <si>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</si>
  <si>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</si>
  <si>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</si>
  <si>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</si>
  <si>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</si>
  <si>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</si>
  <si>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</si>
  <si>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</si>
  <si>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</si>
  <si>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</si>
  <si>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</si>
  <si>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</si>
  <si>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</si>
  <si>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</si>
  <si>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</si>
  <si>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</si>
  <si>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</si>
  <si>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</si>
  <si>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</si>
  <si>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</si>
  <si>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</si>
  <si>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</si>
  <si>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</si>
  <si>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</si>
  <si>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</si>
  <si>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</si>
  <si>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</si>
  <si>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</si>
  <si>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</si>
  <si>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</si>
  <si>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</si>
  <si>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</si>
  <si>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</si>
  <si>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</si>
  <si>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</si>
  <si>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</si>
  <si>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</si>
  <si>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</si>
  <si>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</si>
  <si>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</si>
  <si>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</si>
  <si>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</si>
  <si>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</si>
  <si>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</si>
  <si>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</si>
  <si>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</si>
  <si>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</si>
  <si>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</si>
  <si>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</si>
  <si>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</si>
  <si>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</si>
  <si>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</si>
  <si>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</si>
  <si>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</si>
  <si>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</si>
  <si>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</si>
  <si>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</si>
  <si>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</si>
  <si>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</si>
  <si>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</si>
  <si>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</si>
  <si>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</si>
  <si>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</si>
  <si>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</si>
  <si>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</si>
  <si>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</si>
  <si>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</si>
  <si>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</si>
  <si>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</si>
  <si>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</si>
  <si>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</si>
  <si>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</si>
  <si>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</si>
  <si>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</si>
  <si>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</si>
  <si>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</si>
  <si>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</si>
  <si>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</si>
  <si>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</si>
  <si>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</si>
  <si>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</si>
  <si>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</si>
  <si>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</si>
  <si>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</si>
  <si>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</si>
  <si>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</si>
  <si>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</si>
  <si>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</si>
  <si>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</si>
  <si>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</si>
  <si>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</si>
  <si>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</si>
  <si>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</si>
  <si>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</si>
  <si>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</si>
  <si>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</si>
  <si>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</si>
  <si>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</si>
  <si>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</si>
  <si>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</si>
  <si>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</si>
  <si>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</si>
  <si>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</si>
  <si>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</si>
  <si>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</si>
  <si>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</si>
  <si>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</si>
  <si>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</si>
  <si>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</si>
  <si>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</si>
  <si>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</si>
  <si>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</si>
  <si>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</si>
  <si>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</si>
  <si>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</si>
  <si>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</si>
  <si>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</si>
  <si>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</si>
  <si>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</si>
  <si>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</si>
  <si>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</si>
  <si>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</si>
  <si>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</si>
  <si>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</si>
  <si>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</si>
  <si>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</si>
  <si>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</si>
  <si>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</si>
  <si>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</si>
  <si>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</si>
  <si>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</si>
  <si>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</si>
  <si>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</si>
  <si>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</si>
  <si>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</si>
  <si>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</si>
  <si>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</si>
  <si>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</si>
  <si>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</si>
  <si>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</si>
  <si>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</si>
  <si>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</si>
  <si>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</si>
  <si>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</si>
  <si>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</si>
  <si>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</si>
  <si>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</si>
  <si>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</si>
  <si>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</si>
  <si>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</si>
  <si>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</si>
  <si>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</si>
  <si>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</si>
  <si>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</si>
  <si>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</si>
  <si>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</si>
  <si>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</si>
  <si>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</si>
  <si>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</si>
  <si>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</si>
  <si>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</si>
  <si>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</si>
  <si>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</si>
  <si>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</si>
  <si>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</si>
  <si>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</si>
  <si>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</si>
  <si>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</si>
  <si>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</si>
  <si>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</si>
  <si>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</si>
  <si>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</si>
  <si>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</si>
  <si>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</si>
  <si>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</si>
  <si>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</si>
  <si>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</si>
  <si>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</si>
  <si>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</si>
  <si>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</si>
  <si>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</si>
  <si>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</si>
  <si>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</si>
  <si>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</si>
  <si>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</si>
  <si>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</si>
  <si>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</si>
  <si>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</si>
  <si>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</si>
  <si>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</si>
  <si>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</si>
  <si>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</si>
  <si>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</si>
  <si>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</si>
  <si>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</si>
  <si>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</si>
  <si>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</si>
  <si>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</si>
  <si>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</si>
  <si>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</si>
  <si>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</si>
  <si>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</si>
  <si>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</si>
  <si>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</si>
  <si>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</si>
  <si>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</si>
  <si>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</si>
  <si>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</si>
  <si>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</si>
  <si>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</si>
  <si>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</si>
  <si>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</si>
  <si>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</si>
  <si>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</si>
  <si>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</si>
  <si>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</si>
  <si>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</si>
  <si>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</si>
  <si>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</si>
  <si>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</si>
  <si>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</si>
  <si>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</si>
  <si>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</si>
  <si>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</si>
  <si>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</si>
  <si>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</si>
  <si>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</si>
  <si>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</si>
  <si>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</si>
  <si>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</si>
  <si>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</si>
  <si>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</si>
  <si>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</si>
  <si>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</si>
  <si>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</si>
  <si>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</si>
  <si>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</si>
  <si>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</si>
  <si>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</si>
  <si>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</si>
  <si>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</si>
  <si>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</si>
  <si>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</si>
  <si>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</si>
  <si>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</si>
  <si>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</si>
  <si>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</si>
  <si>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</si>
  <si>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</si>
  <si>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</si>
  <si>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</si>
  <si>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</si>
  <si>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</si>
  <si>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</si>
  <si>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</si>
  <si>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</si>
  <si>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</si>
  <si>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</si>
  <si>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</si>
  <si>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</si>
  <si>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</si>
  <si>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</si>
  <si>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</si>
  <si>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</si>
  <si>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</si>
  <si>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</si>
  <si>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</si>
  <si>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</si>
  <si>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</si>
  <si>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</si>
  <si>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</si>
  <si>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</si>
  <si>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</si>
  <si>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</si>
  <si>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</si>
  <si>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</si>
  <si>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</si>
  <si>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</si>
  <si>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</si>
  <si>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</si>
  <si>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</si>
  <si>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</si>
  <si>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</si>
  <si>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</si>
  <si>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</si>
  <si>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</si>
  <si>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</si>
  <si>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</si>
  <si>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</si>
  <si>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</si>
  <si>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</si>
  <si>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</si>
  <si>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</si>
  <si>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</si>
  <si>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</si>
  <si>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</si>
  <si>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</si>
  <si>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</si>
  <si>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</si>
  <si>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</si>
  <si>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</si>
  <si>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</si>
  <si>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</si>
  <si>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</si>
  <si>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</si>
  <si>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</si>
  <si>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</si>
  <si>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</si>
  <si>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</si>
  <si>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</si>
  <si>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</si>
  <si>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</si>
  <si>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</si>
  <si>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</si>
  <si>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</si>
  <si>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</si>
  <si>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</si>
  <si>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</si>
  <si>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</si>
  <si>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</si>
  <si>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</si>
  <si>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</si>
  <si>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</si>
  <si>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</si>
  <si>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</si>
  <si>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</si>
  <si>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</si>
  <si>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</si>
  <si>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</si>
  <si>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</si>
  <si>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</si>
  <si>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</si>
  <si>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</si>
  <si>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</si>
  <si>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</si>
  <si>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</si>
  <si>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</si>
  <si>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</si>
  <si>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</si>
  <si>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</si>
  <si>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</si>
  <si>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</si>
  <si>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</si>
  <si>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</si>
  <si>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</si>
  <si>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</si>
  <si>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</si>
  <si>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</si>
  <si>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</si>
  <si>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</si>
  <si>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</si>
  <si>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</si>
  <si>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</si>
  <si>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</si>
  <si>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</si>
  <si>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</si>
  <si>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</si>
  <si>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</si>
  <si>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</si>
  <si>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</si>
  <si>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</si>
  <si>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</si>
  <si>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</si>
  <si>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</si>
  <si>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</si>
  <si>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</si>
  <si>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</si>
  <si>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</si>
  <si>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</si>
  <si>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</si>
  <si>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</si>
  <si>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</si>
  <si>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</si>
  <si>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</si>
  <si>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</si>
  <si>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</si>
  <si>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</si>
  <si>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</si>
  <si>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</si>
  <si>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</si>
  <si>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</si>
  <si>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</si>
  <si>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</si>
  <si>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</si>
  <si>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</si>
  <si>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</si>
  <si>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</si>
  <si>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</si>
  <si>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</si>
  <si>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</si>
  <si>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</si>
  <si>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</si>
  <si>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</si>
  <si>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</si>
  <si>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</si>
  <si>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</si>
  <si>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</si>
  <si>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</si>
  <si>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</si>
  <si>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</si>
  <si>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</si>
  <si>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</si>
  <si>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</si>
  <si>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</si>
  <si>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</si>
  <si>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</si>
  <si>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</si>
  <si>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</si>
  <si>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</si>
  <si>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</si>
  <si>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</si>
  <si>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</si>
  <si>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</si>
  <si>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</si>
  <si>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</si>
  <si>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</si>
  <si>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</si>
  <si>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</si>
  <si>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</si>
  <si>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</si>
  <si>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</si>
  <si>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</si>
  <si>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</si>
  <si>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</si>
  <si>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</si>
  <si>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</si>
  <si>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</si>
  <si>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</si>
  <si>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</si>
  <si>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</si>
  <si>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</si>
  <si>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</si>
  <si>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</si>
  <si>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</si>
  <si>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</si>
  <si>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</si>
  <si>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</si>
  <si>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</si>
  <si>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</si>
  <si>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</si>
  <si>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</si>
  <si>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</si>
  <si>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</si>
  <si>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</si>
  <si>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</si>
  <si>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</si>
  <si>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</si>
  <si>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</si>
  <si>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</si>
  <si>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</si>
  <si>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</si>
  <si>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</si>
  <si>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</si>
  <si>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</si>
  <si>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</si>
  <si>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</si>
  <si>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</si>
  <si>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</si>
  <si>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</si>
  <si>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</si>
  <si>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</si>
  <si>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</si>
  <si>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</si>
  <si>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</si>
  <si>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</si>
  <si>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</si>
  <si>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</si>
  <si>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</si>
  <si>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</si>
  <si>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</si>
  <si>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</si>
  <si>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</si>
  <si>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</si>
  <si>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</si>
  <si>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</si>
  <si>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</si>
  <si>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</si>
  <si>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</si>
  <si>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</si>
  <si>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</si>
  <si>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</si>
  <si>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</si>
  <si>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</si>
  <si>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</si>
  <si>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</si>
  <si>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</si>
  <si>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</si>
  <si>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</si>
  <si>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</si>
  <si>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</si>
  <si>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</si>
  <si>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</si>
  <si>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</si>
  <si>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</si>
  <si>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</si>
  <si>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</si>
  <si>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</si>
  <si>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</si>
  <si>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</si>
  <si>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</si>
  <si>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</si>
  <si>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</si>
  <si>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</si>
  <si>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</si>
  <si>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</si>
  <si>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</si>
  <si>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</si>
  <si>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</si>
  <si>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</si>
  <si>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</si>
  <si>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</si>
  <si>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</si>
  <si>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</si>
  <si>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</si>
  <si>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</si>
  <si>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</si>
  <si>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</si>
  <si>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</si>
  <si>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</si>
  <si>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</si>
  <si>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</si>
  <si>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</si>
  <si>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</si>
  <si>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</si>
  <si>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</si>
  <si>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</si>
  <si>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</si>
  <si>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</si>
  <si>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</si>
  <si>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</si>
  <si>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</si>
  <si>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</si>
  <si>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</si>
  <si>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</si>
  <si>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</si>
  <si>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</si>
  <si>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</si>
  <si>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</si>
  <si>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</si>
  <si>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</si>
  <si>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</si>
  <si>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</si>
  <si>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</si>
  <si>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</si>
  <si>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</si>
  <si>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</si>
  <si>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</si>
  <si>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</si>
  <si>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</si>
  <si>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</si>
  <si>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</si>
  <si>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</si>
  <si>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</si>
  <si>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</si>
  <si>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</si>
  <si>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</si>
  <si>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</si>
  <si>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</si>
  <si>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</si>
  <si>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</si>
  <si>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</si>
  <si>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</si>
  <si>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</si>
  <si>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</si>
  <si>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</si>
  <si>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</si>
  <si>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</si>
  <si>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</si>
  <si>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</si>
  <si>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</si>
  <si>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</si>
  <si>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</si>
  <si>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</si>
  <si>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</si>
  <si>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</si>
  <si>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</si>
  <si>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</si>
  <si>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</si>
  <si>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</si>
  <si>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</si>
  <si>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</si>
  <si>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</si>
  <si>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</si>
  <si>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</si>
  <si>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</si>
  <si>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</si>
  <si>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</si>
  <si>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</si>
  <si>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</si>
  <si>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</si>
  <si>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</si>
  <si>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</si>
  <si>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</si>
  <si>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</si>
  <si>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</si>
  <si>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</si>
  <si>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</si>
  <si>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</si>
  <si>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</si>
  <si>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</si>
  <si>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</si>
  <si>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</si>
  <si>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</si>
  <si>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</si>
  <si>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</si>
  <si>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</si>
  <si>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</si>
  <si>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</si>
  <si>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</si>
  <si>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</si>
  <si>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</si>
  <si>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</si>
  <si>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</si>
  <si>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</si>
  <si>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</si>
  <si>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</si>
  <si>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</si>
  <si>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</si>
  <si>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</si>
  <si>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</si>
  <si>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</si>
  <si>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</si>
  <si>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</si>
  <si>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</si>
  <si>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</si>
  <si>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</si>
  <si>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</si>
  <si>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</si>
  <si>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</si>
  <si>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</si>
  <si>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</si>
  <si>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</si>
  <si>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</si>
  <si>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</si>
  <si>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</si>
  <si>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</si>
  <si>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</si>
  <si>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</si>
  <si>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</si>
  <si>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</si>
  <si>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</si>
  <si>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</si>
  <si>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</si>
  <si>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</si>
  <si>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</si>
  <si>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</si>
  <si>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</si>
  <si>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</si>
  <si>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</si>
  <si>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</si>
  <si>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</si>
  <si>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</si>
  <si>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</si>
  <si>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</si>
  <si>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</si>
  <si>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</si>
  <si>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</si>
  <si>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</si>
  <si>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</si>
  <si>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</si>
  <si>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</si>
  <si>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</si>
  <si>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</si>
  <si>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</si>
  <si>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</si>
  <si>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</si>
  <si>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</si>
  <si>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</si>
  <si>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</si>
  <si>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</si>
  <si>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</si>
  <si>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</si>
  <si>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</si>
  <si>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</si>
  <si>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</si>
  <si>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</si>
  <si>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</si>
  <si>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</si>
  <si>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</si>
  <si>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</si>
  <si>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</si>
  <si>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</si>
  <si>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</si>
  <si>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</si>
  <si>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</si>
  <si>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</si>
  <si>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</si>
  <si>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</si>
  <si>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</si>
  <si>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</si>
  <si>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</si>
  <si>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</si>
  <si>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</si>
  <si>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</si>
  <si>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</si>
  <si>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</si>
  <si>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</si>
  <si>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</si>
  <si>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</si>
  <si>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</si>
  <si>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</si>
  <si>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</si>
  <si>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</si>
  <si>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</si>
  <si>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</si>
  <si>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</si>
  <si>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</si>
  <si>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</si>
  <si>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</si>
  <si>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</si>
  <si>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</si>
  <si>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</si>
  <si>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</si>
  <si>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</si>
  <si>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</si>
  <si>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</si>
  <si>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</si>
  <si>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</si>
  <si>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</si>
  <si>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</si>
  <si>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</si>
  <si>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</si>
  <si>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</si>
  <si>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</si>
  <si>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</si>
  <si>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</si>
  <si>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</si>
  <si>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</si>
  <si>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</si>
  <si>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</si>
  <si>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</si>
  <si>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</si>
  <si>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</si>
  <si>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</si>
  <si>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</si>
  <si>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</si>
  <si>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</si>
  <si>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</si>
  <si>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</si>
  <si>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</si>
  <si>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</si>
  <si>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</si>
  <si>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</si>
  <si>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</si>
  <si>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</si>
  <si>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</si>
  <si>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</si>
  <si>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</si>
  <si>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</si>
  <si>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</si>
  <si>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</si>
  <si>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</si>
  <si>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</si>
  <si>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</si>
  <si>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</si>
  <si>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</si>
  <si>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</si>
  <si>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</si>
  <si>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</si>
  <si>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</si>
  <si>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</si>
  <si>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</si>
  <si>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</si>
  <si>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</si>
  <si>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</si>
  <si>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</si>
  <si>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</si>
  <si>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</si>
  <si>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</si>
  <si>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</si>
  <si>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</si>
  <si>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</si>
  <si>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</si>
  <si>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</si>
  <si>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</si>
  <si>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</si>
  <si>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</si>
  <si>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</si>
  <si>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</si>
  <si>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</si>
  <si>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</si>
  <si>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</si>
  <si>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</si>
  <si>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</si>
  <si>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</si>
  <si>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</si>
  <si>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</si>
  <si>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</si>
  <si>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</si>
  <si>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</si>
  <si>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</si>
  <si>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</si>
  <si>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</si>
  <si>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</si>
  <si>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</si>
  <si>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</si>
  <si>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</si>
  <si>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</si>
  <si>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</si>
  <si>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</si>
  <si>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</si>
  <si>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</si>
  <si>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</si>
  <si>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</si>
  <si>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</si>
  <si>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</si>
  <si>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</si>
  <si>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</si>
  <si>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</si>
  <si>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</si>
  <si>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</si>
  <si>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</si>
  <si>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</si>
  <si>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</si>
  <si>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</si>
  <si>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</si>
  <si>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</si>
  <si>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</si>
  <si>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</si>
  <si>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</si>
  <si>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</si>
  <si>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</si>
  <si>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</si>
  <si>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</si>
  <si>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</si>
  <si>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</si>
  <si>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</si>
  <si>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</si>
  <si>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</si>
  <si>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</si>
  <si>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</si>
  <si>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</si>
  <si>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</si>
  <si>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</si>
  <si>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</si>
  <si>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</si>
  <si>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</si>
  <si>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</si>
  <si>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</si>
  <si>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</si>
  <si>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</si>
  <si>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</si>
  <si>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</si>
  <si>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</si>
  <si>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</si>
  <si>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</si>
  <si>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</si>
  <si>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</si>
  <si>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</si>
  <si>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</si>
  <si>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</si>
  <si>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</si>
  <si>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</si>
  <si>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</si>
  <si>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</si>
  <si>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</si>
  <si>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</si>
  <si>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</si>
  <si>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</si>
  <si>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</si>
  <si>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</si>
  <si>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</si>
  <si>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</si>
  <si>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</si>
  <si>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</si>
  <si>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</si>
  <si>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</si>
  <si>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</si>
  <si>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</si>
  <si>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</si>
  <si>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</si>
  <si>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</si>
  <si>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</si>
  <si>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</si>
  <si>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</si>
  <si>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</si>
  <si>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</si>
  <si>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</si>
  <si>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</si>
  <si>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</si>
  <si>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</si>
  <si>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</si>
  <si>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</si>
  <si>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</si>
  <si>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</si>
  <si>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</si>
  <si>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</si>
  <si>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</si>
  <si>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</si>
  <si>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</si>
  <si>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</si>
  <si>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</si>
  <si>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</si>
  <si>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</si>
  <si>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</si>
  <si>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</si>
  <si>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</si>
  <si>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</si>
  <si>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</si>
  <si>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</si>
  <si>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</si>
  <si>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</si>
  <si>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</si>
  <si>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</si>
  <si>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</si>
  <si>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</si>
  <si>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</si>
  <si>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</si>
  <si>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</si>
  <si>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</si>
  <si>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</si>
  <si>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</si>
  <si>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</si>
  <si>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</si>
  <si>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</si>
  <si>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</si>
  <si>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</si>
  <si>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</si>
  <si>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</si>
  <si>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</si>
  <si>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</si>
  <si>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</si>
  <si>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</si>
  <si>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</si>
  <si>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</si>
  <si>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</si>
  <si>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</si>
  <si>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</si>
  <si>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</si>
  <si>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</si>
  <si>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</si>
  <si>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</si>
  <si>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</si>
  <si>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</si>
  <si>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</si>
  <si>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</si>
  <si>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</si>
  <si>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</si>
  <si>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</si>
  <si>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</si>
  <si>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</si>
  <si>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</si>
  <si>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</si>
  <si>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</si>
  <si>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</si>
  <si>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</si>
  <si>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</si>
  <si>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</si>
  <si>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</si>
  <si>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</si>
  <si>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</si>
  <si>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</si>
  <si>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</si>
  <si>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</si>
  <si>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</si>
  <si>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</si>
  <si>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</si>
  <si>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</si>
  <si>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</si>
  <si>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</si>
  <si>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</si>
  <si>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</si>
  <si>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</si>
  <si>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</si>
  <si>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</si>
  <si>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</si>
  <si>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</si>
  <si>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</si>
  <si>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</si>
  <si>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</si>
  <si>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</si>
  <si>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</si>
  <si>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</si>
  <si>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</si>
  <si>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</si>
  <si>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</si>
  <si>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</si>
  <si>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</si>
  <si>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</si>
  <si>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</si>
  <si>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</si>
  <si>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</si>
  <si>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</si>
  <si>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</si>
  <si>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</si>
  <si>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</si>
  <si>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</si>
  <si>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</si>
  <si>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</si>
  <si>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</si>
  <si>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</si>
  <si>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</si>
  <si>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</si>
  <si>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</si>
  <si>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</si>
  <si>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</si>
  <si>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</si>
  <si>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</si>
  <si>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</si>
  <si>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</si>
  <si>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</si>
  <si>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</si>
  <si>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</si>
  <si>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</si>
  <si>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</si>
  <si>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</si>
  <si>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</si>
  <si>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</si>
  <si>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</si>
  <si>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</si>
  <si>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</si>
  <si>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</si>
  <si>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</si>
  <si>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</si>
  <si>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</si>
  <si>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</si>
  <si>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</si>
  <si>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</si>
  <si>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</si>
  <si>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</si>
  <si>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</si>
  <si>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</si>
  <si>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</si>
  <si>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</si>
  <si>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</si>
  <si>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</si>
  <si>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</si>
  <si>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</si>
  <si>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</si>
  <si>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</si>
  <si>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</si>
  <si>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</si>
  <si>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</si>
  <si>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</si>
  <si>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</si>
  <si>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</si>
  <si>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</si>
  <si>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</si>
  <si>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</si>
  <si>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</si>
  <si>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</si>
  <si>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</si>
  <si>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</si>
  <si>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</si>
  <si>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</si>
  <si>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</si>
  <si>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</si>
  <si>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</si>
  <si>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</si>
  <si>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</si>
  <si>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</si>
  <si>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</si>
  <si>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</si>
  <si>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</si>
  <si>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</si>
  <si>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</si>
  <si>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</si>
  <si>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</si>
  <si>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</si>
  <si>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</si>
  <si>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</si>
  <si>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</si>
  <si>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</si>
  <si>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</si>
  <si>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</si>
  <si>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</si>
  <si>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</si>
  <si>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</si>
  <si>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</si>
  <si>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</si>
  <si>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</si>
  <si>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</si>
  <si>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</si>
  <si>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</si>
  <si>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</si>
  <si>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</si>
  <si>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</si>
  <si>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</si>
  <si>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</si>
  <si>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</si>
  <si>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</si>
  <si>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</si>
  <si>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</si>
  <si>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</si>
  <si>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</si>
  <si>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</si>
  <si>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</si>
  <si>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</si>
  <si>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</si>
  <si>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</si>
  <si>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</si>
  <si>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</si>
  <si>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</si>
  <si>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</si>
  <si>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</si>
  <si>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</si>
  <si>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</si>
  <si>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</si>
  <si>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</si>
  <si>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</si>
  <si>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</si>
  <si>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</si>
  <si>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</si>
  <si>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</si>
  <si>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</si>
  <si>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</si>
  <si>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</si>
  <si>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</si>
  <si>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</si>
  <si>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</si>
  <si>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</si>
  <si>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</si>
  <si>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</si>
  <si>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</si>
  <si>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</si>
  <si>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</si>
  <si>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</si>
  <si>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</si>
  <si>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</si>
  <si>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</si>
  <si>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</si>
  <si>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</si>
  <si>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</si>
  <si>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</si>
  <si>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</si>
  <si>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</si>
  <si>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</si>
  <si>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</si>
  <si>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</si>
  <si>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</si>
  <si>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</si>
  <si>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</si>
  <si>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</si>
  <si>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</si>
  <si>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</si>
  <si>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</si>
  <si>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</si>
  <si>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</si>
  <si>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</si>
  <si>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</si>
  <si>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</si>
  <si>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</si>
  <si>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</si>
  <si>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</si>
  <si>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</si>
  <si>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</si>
  <si>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</si>
  <si>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</si>
  <si>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</si>
  <si>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</si>
  <si>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</si>
  <si>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</si>
  <si>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</si>
  <si>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</si>
  <si>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</si>
  <si>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</si>
  <si>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</si>
  <si>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</si>
  <si>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</si>
  <si>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</si>
  <si>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</si>
  <si>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</si>
  <si>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</si>
  <si>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</si>
  <si>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</si>
  <si>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</si>
  <si>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</si>
  <si>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</si>
  <si>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</si>
  <si>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</si>
  <si>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</si>
  <si>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</si>
  <si>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</si>
  <si>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</si>
  <si>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</si>
  <si>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</si>
  <si>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</si>
  <si>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</si>
  <si>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</si>
  <si>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</si>
  <si>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</si>
  <si>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</si>
  <si>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</si>
  <si>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</si>
  <si>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</si>
  <si>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</si>
  <si>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</si>
  <si>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</si>
  <si>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</si>
  <si>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</si>
  <si>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</si>
  <si>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</si>
  <si>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</si>
  <si>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</si>
  <si>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</si>
  <si>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</si>
  <si>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</si>
  <si>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</si>
  <si>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</si>
  <si>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</si>
  <si>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</si>
  <si>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</si>
  <si>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</si>
  <si>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</si>
  <si>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</si>
  <si>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</si>
  <si>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</si>
  <si>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</si>
  <si>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</si>
  <si>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</si>
  <si>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</si>
  <si>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</si>
  <si>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</si>
  <si>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</si>
  <si>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</si>
  <si>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</si>
  <si>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</si>
  <si>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</si>
  <si>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</si>
  <si>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</si>
  <si>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</si>
  <si>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</si>
  <si>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</si>
  <si>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</si>
  <si>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</si>
  <si>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</si>
  <si>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</si>
  <si>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</si>
  <si>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</si>
  <si>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</si>
  <si>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</si>
  <si>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</si>
  <si>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</si>
  <si>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</si>
  <si>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</si>
  <si>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</si>
  <si>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</si>
  <si>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</si>
  <si>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</si>
  <si>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</si>
  <si>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</si>
  <si>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</si>
  <si>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</si>
  <si>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</si>
  <si>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</si>
  <si>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</si>
  <si>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</si>
  <si>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</si>
  <si>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</si>
  <si>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</si>
  <si>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</si>
  <si>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</si>
  <si>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</si>
  <si>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</si>
  <si>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</si>
  <si>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</si>
  <si>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</si>
  <si>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</si>
  <si>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</si>
  <si>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</si>
  <si>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</si>
  <si>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</si>
  <si>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</si>
  <si>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</si>
  <si>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</si>
  <si>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</si>
  <si>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</si>
  <si>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</si>
  <si>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</si>
  <si>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</si>
  <si>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</si>
  <si>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</si>
  <si>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</si>
  <si>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</si>
  <si>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</si>
  <si>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</si>
  <si>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</si>
  <si>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</si>
  <si>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</si>
  <si>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</si>
  <si>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</si>
  <si>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</si>
  <si>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</si>
  <si>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</si>
  <si>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</si>
  <si>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</si>
  <si>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</si>
  <si>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</si>
  <si>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</si>
  <si>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</si>
  <si>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</si>
  <si>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</si>
  <si>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</si>
  <si>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</si>
  <si>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</si>
  <si>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</si>
  <si>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</si>
  <si>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</si>
  <si>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</si>
  <si>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</si>
  <si>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</si>
  <si>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</si>
  <si>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</si>
  <si>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</si>
  <si>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</si>
  <si>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</si>
  <si>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</si>
  <si>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</si>
  <si>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</si>
  <si>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</si>
  <si>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</si>
  <si>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</si>
  <si>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</si>
  <si>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</si>
  <si>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</si>
  <si>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</si>
  <si>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</si>
  <si>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</si>
  <si>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</si>
  <si>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</si>
  <si>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</si>
  <si>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</si>
  <si>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</si>
  <si>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</si>
  <si>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</si>
  <si>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</si>
  <si>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</si>
  <si>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</si>
  <si>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</si>
  <si>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</si>
  <si>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</si>
  <si>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</si>
  <si>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</si>
  <si>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</si>
  <si>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</si>
  <si>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</si>
  <si>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</si>
  <si>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</si>
  <si>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</si>
  <si>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</si>
  <si>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</si>
  <si>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</si>
  <si>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</si>
  <si>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</si>
  <si>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</si>
  <si>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</si>
  <si>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</si>
  <si>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</si>
  <si>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</si>
  <si>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</si>
  <si>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</si>
  <si>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</si>
  <si>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</si>
  <si>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</si>
  <si>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</si>
  <si>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</si>
  <si>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</si>
  <si>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</si>
  <si>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</si>
  <si>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</si>
  <si>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</si>
  <si>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</si>
  <si>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</si>
  <si>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</si>
  <si>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</si>
  <si>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</si>
  <si>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</si>
  <si>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</si>
  <si>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</si>
  <si>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</si>
  <si>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</si>
  <si>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</si>
  <si>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</si>
  <si>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</si>
  <si>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</si>
  <si>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</si>
  <si>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</si>
  <si>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</si>
  <si>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</si>
  <si>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</si>
  <si>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</si>
  <si>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</si>
  <si>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</si>
  <si>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</si>
  <si>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</si>
  <si>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</si>
  <si>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</si>
  <si>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</si>
  <si>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</si>
  <si>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</si>
  <si>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</si>
  <si>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</si>
  <si>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</si>
  <si>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</si>
  <si>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</si>
  <si>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</si>
  <si>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</si>
  <si>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</si>
  <si>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</si>
  <si>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</si>
  <si>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</si>
  <si>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</si>
  <si>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</si>
  <si>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</si>
  <si>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</si>
  <si>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</si>
  <si>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</si>
  <si>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</si>
  <si>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</si>
  <si>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</si>
  <si>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</si>
  <si>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</si>
  <si>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</si>
  <si>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</si>
  <si>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</si>
  <si>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</si>
  <si>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</si>
  <si>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</si>
  <si>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</si>
  <si>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</si>
  <si>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</si>
  <si>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</si>
  <si>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</si>
  <si>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</si>
  <si>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</si>
  <si>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</si>
  <si>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</si>
  <si>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</si>
  <si>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</si>
  <si>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</si>
  <si>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</si>
  <si>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</si>
  <si>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</si>
  <si>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</si>
  <si>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</si>
  <si>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</si>
  <si>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</si>
  <si>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</si>
  <si>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</si>
  <si>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</si>
  <si>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</si>
  <si>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</si>
  <si>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</si>
  <si>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</si>
  <si>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</si>
  <si>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</si>
  <si>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</si>
  <si>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</si>
  <si>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</si>
  <si>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</si>
  <si>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</si>
  <si>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</si>
  <si>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</si>
  <si>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</si>
  <si>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</si>
  <si>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</si>
  <si>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</si>
  <si>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</si>
  <si>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</si>
  <si>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</si>
  <si>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</si>
  <si>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</si>
  <si>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</si>
  <si>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</si>
  <si>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</si>
  <si>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</si>
  <si>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</si>
  <si>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</si>
  <si>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</si>
  <si>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</si>
  <si>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</si>
  <si>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</si>
  <si>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</si>
  <si>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</si>
  <si>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</si>
  <si>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</si>
  <si>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</si>
  <si>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</si>
  <si>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</si>
  <si>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</si>
  <si>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</si>
  <si>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</si>
  <si>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</si>
  <si>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</si>
  <si>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</si>
  <si>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</si>
  <si>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</si>
  <si>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</si>
  <si>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</si>
  <si>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</si>
  <si>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</si>
  <si>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</si>
  <si>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</si>
  <si>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</si>
  <si>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</si>
  <si>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</si>
  <si>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</si>
  <si>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</si>
  <si>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</si>
  <si>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</si>
  <si>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</si>
  <si>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</si>
  <si>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</si>
  <si>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</si>
  <si>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</si>
  <si>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</si>
  <si>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</si>
  <si>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</si>
  <si>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</si>
  <si>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</si>
  <si>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</si>
  <si>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</si>
  <si>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</si>
  <si>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</si>
  <si>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</si>
  <si>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</si>
  <si>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</si>
  <si>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</si>
  <si>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</si>
  <si>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</si>
  <si>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</si>
  <si>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</si>
  <si>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</si>
  <si>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</si>
  <si>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</si>
  <si>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</si>
  <si>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</si>
  <si>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</si>
  <si>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</si>
  <si>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</si>
  <si>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</si>
  <si>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</si>
  <si>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</si>
  <si>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</si>
  <si>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</si>
  <si>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</si>
  <si>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</si>
  <si>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</si>
  <si>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</si>
  <si>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</si>
  <si>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</si>
  <si>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</si>
  <si>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</si>
  <si>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</si>
  <si>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</si>
  <si>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</si>
  <si>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</si>
  <si>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</si>
  <si>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</si>
  <si>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</si>
  <si>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</si>
  <si>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</si>
  <si>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</si>
  <si>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</si>
  <si>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</si>
  <si>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</si>
  <si>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</si>
  <si>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</si>
  <si>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</si>
  <si>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</si>
  <si>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</si>
  <si>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</si>
  <si>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</si>
  <si>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</si>
  <si>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</si>
  <si>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</si>
  <si>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</si>
  <si>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</si>
  <si>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</si>
  <si>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</si>
  <si>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</si>
  <si>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</si>
  <si>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</si>
  <si>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</si>
  <si>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</si>
  <si>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</si>
  <si>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</si>
  <si>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</si>
  <si>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</si>
  <si>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</si>
  <si>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</si>
  <si>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</si>
  <si>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</si>
  <si>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</si>
  <si>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</si>
  <si>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</si>
  <si>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</si>
  <si>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</si>
  <si>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</si>
  <si>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</si>
  <si>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</si>
  <si>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</si>
  <si>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</si>
  <si>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</si>
  <si>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</si>
  <si>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</si>
  <si>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</si>
  <si>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</si>
  <si>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</si>
  <si>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</si>
  <si>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</si>
  <si>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</si>
  <si>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</si>
  <si>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</si>
  <si>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</si>
  <si>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</si>
  <si>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</si>
  <si>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</si>
  <si>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</si>
  <si>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</si>
  <si>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</si>
  <si>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</si>
  <si>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</si>
  <si>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</si>
  <si>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</si>
  <si>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</si>
  <si>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</si>
  <si>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</si>
  <si>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</si>
  <si>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</si>
  <si>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</si>
  <si>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</si>
  <si>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</si>
  <si>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</si>
  <si>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</si>
  <si>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</si>
  <si>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</si>
  <si>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</si>
  <si>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</si>
  <si>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</si>
  <si>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</si>
  <si>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</si>
  <si>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</si>
  <si>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</si>
  <si>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</si>
  <si>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</si>
  <si>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</si>
  <si>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</si>
  <si>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</si>
  <si>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</si>
  <si>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</si>
  <si>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</si>
  <si>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</si>
  <si>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</si>
  <si>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</si>
  <si>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</si>
  <si>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</si>
  <si>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</si>
  <si>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</si>
  <si>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</si>
  <si>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</si>
  <si>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</si>
  <si>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</si>
  <si>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</si>
  <si>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</si>
  <si>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</si>
  <si>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</si>
  <si>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</si>
  <si>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</si>
  <si>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</si>
  <si>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</si>
  <si>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</si>
  <si>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</si>
  <si>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</si>
  <si>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</si>
  <si>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</si>
  <si>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</si>
  <si>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</si>
  <si>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</si>
  <si>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</si>
  <si>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</si>
  <si>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</si>
  <si>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</si>
  <si>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</si>
  <si>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</si>
  <si>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</si>
  <si>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</si>
  <si>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</si>
  <si>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</si>
  <si>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</si>
  <si>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</si>
  <si>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</si>
  <si>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</si>
  <si>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</si>
  <si>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</si>
  <si>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</si>
  <si>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</si>
  <si>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</si>
  <si>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</si>
  <si>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</si>
  <si>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</si>
  <si>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</si>
  <si>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</si>
  <si>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</si>
  <si>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</si>
  <si>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</si>
  <si>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</si>
  <si>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</si>
  <si>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</si>
  <si>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</si>
  <si>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</si>
  <si>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</si>
  <si>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</si>
  <si>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</si>
  <si>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</si>
  <si>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</si>
  <si>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</si>
  <si>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</si>
  <si>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</si>
  <si>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</si>
  <si>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</si>
  <si>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</si>
  <si>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</si>
  <si>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</si>
  <si>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</si>
  <si>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</si>
  <si>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</si>
  <si>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</si>
  <si>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</si>
  <si>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</si>
  <si>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</si>
  <si>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</si>
  <si>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</si>
  <si>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</si>
  <si>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</si>
  <si>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</si>
  <si>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</si>
  <si>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</si>
  <si>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</si>
  <si>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</si>
  <si>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</si>
  <si>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</si>
  <si>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</si>
  <si>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</si>
  <si>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</si>
  <si>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</si>
  <si>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</si>
  <si>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</si>
  <si>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</si>
  <si>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</si>
  <si>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</si>
  <si>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</si>
  <si>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</si>
  <si>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</si>
  <si>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</si>
  <si>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</si>
  <si>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</si>
  <si>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</si>
  <si>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</si>
  <si>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</si>
  <si>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</si>
  <si>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</si>
  <si>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</si>
  <si>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</si>
  <si>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</si>
  <si>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</si>
  <si>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</si>
  <si>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</si>
  <si>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</si>
  <si>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</si>
  <si>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</si>
  <si>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</si>
  <si>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</si>
  <si>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</si>
  <si>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</si>
  <si>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</si>
  <si>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</si>
  <si>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</si>
  <si>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</si>
  <si>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</si>
  <si>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</si>
  <si>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</si>
  <si>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</si>
  <si>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</si>
  <si>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</si>
  <si>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</si>
  <si>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</si>
  <si>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</si>
  <si>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</si>
  <si>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</si>
  <si>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</si>
  <si>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</si>
  <si>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</si>
  <si>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</si>
  <si>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</si>
  <si>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</si>
  <si>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</si>
  <si>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</si>
  <si>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</si>
  <si>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</si>
  <si>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</si>
  <si>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</si>
  <si>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</si>
  <si>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</si>
  <si>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</si>
  <si>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</si>
  <si>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</si>
  <si>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</si>
  <si>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</si>
  <si>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</si>
  <si>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</si>
  <si>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</si>
  <si>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</si>
  <si>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</si>
  <si>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</si>
  <si>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</si>
  <si>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</si>
  <si>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</si>
  <si>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</si>
  <si>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</si>
  <si>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</si>
  <si>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</si>
  <si>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</si>
  <si>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</si>
  <si>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</si>
  <si>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</si>
  <si>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</si>
  <si>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</si>
  <si>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</si>
  <si>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</si>
  <si>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</si>
  <si>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</si>
  <si>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</si>
  <si>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</si>
  <si>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</si>
  <si>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</si>
  <si>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</si>
  <si>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</si>
  <si>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</si>
  <si>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</si>
  <si>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</si>
  <si>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</si>
  <si>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</si>
  <si>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</si>
  <si>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</si>
  <si>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</si>
  <si>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</si>
  <si>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</si>
  <si>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</si>
  <si>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</si>
  <si>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</si>
  <si>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</si>
  <si>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</si>
  <si>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</si>
  <si>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</si>
  <si>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</si>
  <si>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</si>
  <si>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</si>
  <si>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</si>
  <si>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</si>
  <si>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</si>
  <si>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</si>
  <si>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</si>
  <si>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</si>
  <si>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</si>
  <si>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</si>
  <si>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</si>
  <si>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</si>
  <si>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</si>
  <si>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</si>
  <si>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</si>
  <si>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</si>
  <si>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</si>
  <si>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</si>
  <si>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</si>
  <si>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</si>
  <si>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</si>
  <si>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</si>
  <si>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</si>
  <si>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</si>
  <si>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</si>
  <si>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</si>
  <si>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</si>
  <si>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</si>
  <si>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</si>
  <si>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</si>
  <si>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</si>
  <si>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</si>
  <si>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</si>
  <si>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</si>
  <si>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</si>
  <si>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</si>
  <si>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</si>
  <si>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</si>
  <si>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</si>
  <si>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</si>
  <si>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</si>
  <si>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</si>
  <si>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</si>
  <si>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</si>
  <si>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</si>
  <si>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</si>
  <si>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</si>
  <si>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</si>
  <si>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</si>
  <si>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</si>
  <si>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</si>
  <si>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</si>
  <si>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</si>
  <si>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</si>
  <si>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</si>
  <si>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</si>
  <si>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</si>
  <si>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</si>
  <si>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</si>
  <si>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</si>
  <si>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</si>
  <si>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</si>
  <si>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</si>
  <si>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</si>
  <si>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</si>
  <si>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</si>
  <si>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</si>
  <si>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</si>
  <si>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</si>
  <si>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</si>
  <si>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</si>
  <si>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</si>
  <si>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</si>
  <si>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</si>
  <si>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</si>
  <si>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</si>
  <si>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</si>
  <si>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</si>
  <si>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</si>
  <si>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</si>
  <si>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</si>
  <si>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</si>
  <si>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</si>
  <si>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</si>
  <si>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</si>
  <si>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</si>
  <si>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</si>
  <si>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</si>
  <si>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</si>
  <si>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</si>
  <si>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</si>
  <si>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</si>
  <si>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</si>
  <si>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</si>
  <si>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</si>
  <si>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</si>
  <si>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</si>
  <si>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</si>
  <si>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</si>
  <si>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</si>
  <si>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</si>
  <si>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</si>
  <si>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</si>
  <si>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</si>
  <si>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</si>
  <si>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</si>
  <si>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</si>
  <si>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</si>
  <si>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</si>
  <si>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</si>
  <si>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</si>
  <si>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</si>
  <si>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</si>
  <si>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</si>
  <si>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</si>
  <si>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</si>
  <si>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</si>
  <si>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</si>
  <si>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</si>
  <si>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</si>
  <si>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</si>
  <si>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</si>
  <si>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</si>
  <si>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</si>
  <si>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</si>
  <si>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</si>
  <si>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</si>
  <si>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</si>
  <si>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</si>
  <si>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</si>
  <si>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</si>
  <si>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</si>
  <si>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</si>
  <si>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</si>
  <si>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</si>
  <si>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</si>
  <si>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</si>
  <si>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</si>
  <si>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</si>
  <si>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</si>
  <si>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</si>
  <si>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</si>
  <si>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</si>
  <si>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</si>
  <si>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</si>
  <si>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</si>
  <si>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</si>
  <si>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</si>
  <si>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</si>
  <si>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</si>
  <si>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</si>
  <si>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</si>
  <si>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</si>
  <si>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</si>
  <si>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</si>
  <si>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</si>
  <si>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</si>
  <si>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</si>
  <si>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</si>
  <si>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</si>
  <si>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</si>
  <si>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</si>
  <si>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</si>
  <si>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</si>
  <si>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</si>
  <si>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</si>
  <si>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</si>
  <si>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</si>
  <si>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</si>
  <si>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</si>
  <si>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</si>
  <si>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</si>
  <si>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</si>
  <si>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</si>
  <si>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</si>
  <si>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</si>
  <si>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</si>
  <si>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</si>
  <si>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</si>
  <si>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</si>
  <si>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</si>
  <si>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</si>
  <si>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</si>
  <si>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</si>
  <si>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</si>
  <si>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</si>
  <si>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</si>
  <si>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</si>
  <si>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</si>
  <si>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</si>
  <si>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</si>
  <si>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</si>
  <si>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</si>
  <si>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</si>
  <si>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</si>
  <si>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</si>
  <si>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</si>
  <si>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</si>
  <si>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</si>
  <si>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</si>
  <si>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</si>
  <si>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</si>
  <si>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</si>
  <si>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</si>
  <si>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</si>
  <si>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</si>
  <si>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</si>
  <si>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</si>
  <si>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</si>
  <si>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</si>
  <si>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</si>
  <si>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</si>
  <si>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</si>
  <si>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</si>
  <si>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</si>
  <si>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</si>
  <si>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</si>
  <si>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</si>
  <si>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</si>
  <si>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</si>
  <si>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</si>
  <si>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</si>
  <si>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</si>
  <si>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</si>
  <si>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</si>
  <si>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</si>
  <si>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</si>
  <si>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</si>
  <si>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</si>
  <si>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</si>
  <si>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</si>
  <si>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</si>
  <si>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</si>
  <si>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</si>
  <si>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</si>
  <si>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</si>
  <si>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</si>
  <si>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</si>
  <si>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</si>
  <si>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</si>
  <si>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</si>
  <si>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</si>
  <si>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</si>
  <si>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</si>
  <si>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</si>
  <si>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</si>
  <si>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</si>
  <si>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</si>
  <si>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</si>
  <si>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</si>
  <si>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</si>
  <si>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</si>
  <si>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</si>
  <si>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</si>
  <si>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</si>
  <si>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</si>
  <si>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</si>
  <si>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</si>
  <si>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</si>
  <si>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</si>
  <si>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</si>
  <si>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</si>
  <si>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</si>
  <si>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</si>
  <si>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</si>
  <si>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</si>
  <si>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</si>
  <si>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</si>
  <si>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</si>
  <si>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</si>
  <si>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</si>
  <si>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</si>
  <si>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</si>
  <si>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</si>
  <si>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</si>
  <si>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</si>
  <si>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</si>
  <si>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</si>
  <si>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</si>
  <si>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</si>
  <si>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</si>
  <si>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</si>
  <si>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</si>
  <si>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</si>
  <si>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</si>
  <si>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</si>
  <si>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</si>
  <si>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</si>
  <si>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</si>
  <si>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</si>
  <si>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</si>
  <si>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</si>
  <si>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</si>
  <si>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</si>
  <si>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</si>
  <si>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</si>
  <si>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</si>
  <si>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</si>
  <si>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</si>
  <si>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</si>
  <si>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</si>
  <si>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</si>
  <si>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</si>
  <si>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</si>
  <si>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</si>
  <si>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</si>
  <si>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</si>
  <si>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</si>
  <si>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</si>
  <si>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</si>
  <si>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</si>
  <si>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</si>
  <si>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</si>
  <si>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</si>
  <si>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</si>
  <si>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</si>
  <si>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</si>
  <si>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</si>
  <si>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</si>
  <si>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</si>
  <si>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</si>
  <si>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</si>
  <si>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</si>
  <si>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</si>
  <si>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</si>
  <si>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</si>
  <si>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</si>
  <si>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</si>
  <si>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</si>
  <si>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</si>
  <si>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</si>
  <si>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</si>
  <si>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</si>
  <si>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</si>
  <si>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</si>
  <si>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</si>
  <si>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</si>
  <si>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</si>
  <si>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</si>
  <si>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</si>
  <si>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</si>
  <si>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</si>
  <si>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</si>
  <si>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</si>
  <si>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</si>
  <si>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</si>
  <si>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</si>
  <si>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</si>
  <si>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</si>
  <si>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</si>
  <si>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</si>
  <si>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</si>
  <si>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</si>
  <si>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</si>
  <si>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</si>
  <si>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</si>
  <si>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</si>
  <si>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</si>
  <si>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</si>
  <si>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</si>
  <si>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</si>
  <si>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</si>
  <si>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</si>
  <si>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</si>
  <si>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</si>
  <si>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</si>
  <si>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</si>
  <si>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</si>
  <si>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</si>
  <si>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</si>
  <si>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</si>
  <si>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</si>
  <si>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</si>
  <si>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</si>
  <si>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</si>
  <si>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</si>
  <si>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</si>
  <si>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</si>
  <si>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</si>
  <si>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</si>
  <si>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</si>
  <si>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</si>
  <si>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</si>
  <si>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</si>
  <si>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</si>
  <si>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</si>
  <si>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</si>
  <si>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</si>
  <si>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</si>
  <si>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</si>
  <si>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</si>
  <si>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</si>
  <si>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</si>
  <si>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</si>
  <si>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</si>
  <si>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</si>
  <si>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</si>
  <si>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</si>
  <si>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</si>
  <si>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</si>
  <si>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</si>
  <si>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</si>
  <si>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</si>
  <si>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</si>
  <si>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</si>
  <si>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</si>
  <si>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</si>
  <si>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</si>
  <si>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</si>
  <si>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</si>
  <si>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</si>
  <si>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</si>
  <si>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</si>
  <si>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</si>
  <si>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</si>
  <si>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</si>
  <si>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</si>
  <si>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</si>
  <si>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</si>
  <si>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</si>
  <si>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</si>
  <si>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</si>
  <si>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</si>
  <si>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</si>
  <si>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</si>
  <si>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</si>
  <si>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</si>
  <si>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</si>
  <si>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</si>
  <si>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</si>
  <si>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</si>
  <si>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</si>
  <si>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</si>
  <si>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</si>
  <si>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</si>
  <si>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</si>
  <si>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</si>
  <si>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</si>
  <si>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</si>
  <si>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</si>
  <si>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</si>
  <si>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</si>
  <si>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</si>
  <si>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</si>
  <si>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</si>
  <si>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</si>
  <si>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</si>
  <si>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</si>
  <si>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</si>
  <si>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</si>
  <si>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</si>
  <si>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</si>
  <si>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</si>
  <si>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</si>
  <si>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</si>
  <si>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</si>
  <si>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</si>
  <si>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</si>
  <si>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</si>
  <si>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</si>
  <si>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</si>
  <si>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</si>
  <si>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</si>
  <si>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</si>
  <si>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</si>
  <si>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</si>
  <si>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</si>
  <si>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</si>
  <si>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</si>
  <si>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RODEZ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</si>
  <si>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</si>
  <si>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</si>
  <si>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</si>
  <si>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</si>
  <si>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</si>
  <si>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</si>
  <si>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</si>
  <si>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</si>
  <si>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</si>
  <si>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</si>
  <si>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</si>
  <si>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</si>
  <si>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</si>
  <si>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</si>
  <si>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</si>
  <si>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</si>
  <si>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</si>
  <si>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</si>
  <si>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</si>
  <si>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</si>
  <si>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</si>
  <si>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</si>
  <si>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</si>
  <si>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</si>
  <si>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</si>
  <si>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</si>
  <si>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</si>
  <si>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</si>
  <si>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</si>
  <si>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</si>
  <si>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</si>
  <si>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</si>
  <si>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</si>
  <si>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</si>
  <si>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</si>
  <si>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</si>
  <si>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</si>
  <si>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</si>
  <si>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</si>
  <si>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</si>
  <si>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</si>
  <si>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</si>
  <si>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</si>
  <si>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</si>
  <si>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</si>
  <si>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</si>
  <si>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</si>
  <si>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</si>
  <si>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</si>
  <si>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</si>
  <si>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</si>
  <si>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</si>
  <si>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</si>
  <si>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</si>
  <si>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</si>
  <si>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</si>
  <si>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</si>
  <si>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</si>
  <si>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</si>
  <si>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</si>
  <si>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</si>
  <si>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</si>
  <si>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</si>
  <si>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</si>
  <si>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</si>
  <si>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</si>
  <si>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</si>
  <si>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</si>
  <si>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</si>
  <si>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</si>
  <si>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</si>
  <si>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</si>
  <si>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</si>
  <si>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</si>
  <si>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</si>
  <si>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</si>
  <si>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</si>
  <si>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</si>
  <si>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</si>
  <si>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</si>
  <si>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</si>
  <si>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</si>
  <si>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</si>
  <si>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HE &lt; 2017 ; odeur STEP ; Ecume jaunâtre ; Epave RAN spx ; Recouvrement algal en baisse.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</si>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</sst>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21" activeCellId="0" sqref="C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659694</v>
      </c>
      <c r="G10" s="25"/>
      <c r="H10" s="25"/>
    </row>
    <row r="11" customFormat="false" ht="15" hidden="false" customHeight="false" outlineLevel="0" collapsed="false">
      <c r="A11" s="26" t="s">
        <v>5185</v>
      </c>
      <c r="B11" s="30" t="n">
        <v>43318</v>
      </c>
      <c r="D11" s="26" t="s">
        <v>5186</v>
      </c>
      <c r="E11" s="29" t="n">
        <v>6359909</v>
      </c>
      <c r="G11" s="25"/>
      <c r="H11" s="25"/>
    </row>
    <row r="12" customFormat="false" ht="15" hidden="false" customHeight="false" outlineLevel="0" collapsed="false">
      <c r="A12" s="26" t="s">
        <v>5187</v>
      </c>
      <c r="B12" s="29" t="s">
        <v>5188</v>
      </c>
      <c r="D12" s="26" t="s">
        <v>5189</v>
      </c>
      <c r="E12" s="29" t="n">
        <v>659640</v>
      </c>
      <c r="G12" s="25"/>
      <c r="H12" s="25"/>
    </row>
    <row r="13" customFormat="false" ht="17.25" hidden="false" customHeight="true" outlineLevel="0" collapsed="false">
      <c r="A13" s="12"/>
      <c r="B13" s="31"/>
      <c r="D13" s="26" t="s">
        <v>5190</v>
      </c>
      <c r="E13" s="29" t="n">
        <v>6359988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659694</v>
      </c>
    </row>
    <row r="18" customFormat="false" ht="15" hidden="false" customHeight="false" outlineLevel="0" collapsed="false">
      <c r="A18" s="36"/>
      <c r="B18" s="37" t="s">
        <v>5198</v>
      </c>
      <c r="C18" s="38" t="n">
        <f aca="false">E11</f>
        <v>6359909</v>
      </c>
    </row>
    <row r="19" customFormat="false" ht="15" hidden="false" customHeight="false" outlineLevel="0" collapsed="false">
      <c r="A19" s="33" t="s">
        <v>5199</v>
      </c>
      <c r="B19" s="39" t="n">
        <v>490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66</v>
      </c>
      <c r="D35" s="52" t="s">
        <v>5217</v>
      </c>
      <c r="E35" s="53" t="n">
        <v>34</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12.1</v>
      </c>
      <c r="C37" s="50"/>
      <c r="D37" s="55" t="s">
        <v>5221</v>
      </c>
      <c r="E37" s="34" t="n">
        <v>14.5</v>
      </c>
    </row>
    <row r="38" s="56" customFormat="true" ht="15" hidden="false" customHeight="true" outlineLevel="0" collapsed="false">
      <c r="A38" s="54" t="s">
        <v>5222</v>
      </c>
      <c r="B38" s="34" t="n">
        <v>3</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3</v>
      </c>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c r="C59" s="50"/>
      <c r="D59" s="26" t="s">
        <v>5242</v>
      </c>
      <c r="E59" s="62" t="n">
        <v>1</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1</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2</v>
      </c>
      <c r="C74" s="50"/>
      <c r="D74" s="26" t="s">
        <v>5253</v>
      </c>
      <c r="E74" s="62"/>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t="n">
        <v>1</v>
      </c>
    </row>
    <row r="83" s="17" customFormat="true" ht="15" hidden="false" customHeight="false" outlineLevel="0" collapsed="false">
      <c r="A83" s="33" t="s">
        <v>5260</v>
      </c>
      <c r="B83" s="62" t="n">
        <v>3</v>
      </c>
      <c r="C83" s="50"/>
      <c r="D83" s="26" t="s">
        <v>5260</v>
      </c>
      <c r="E83" s="62" t="n">
        <v>3</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1</v>
      </c>
      <c r="E97" s="79" t="n">
        <v>0.1</v>
      </c>
      <c r="F97" s="79" t="s">
        <v>5275</v>
      </c>
    </row>
    <row r="98" customFormat="false" ht="15" hidden="false" customHeight="false" outlineLevel="0" collapsed="false">
      <c r="A98" s="75" t="s">
        <v>2211</v>
      </c>
      <c r="B98" s="76" t="str">
        <f aca="false">VLOOKUP(A98,'Ref Taxo'!A:B,2,FALSE())</f>
        <v>Hildenbrandia</v>
      </c>
      <c r="C98" s="77" t="n">
        <f aca="false">VLOOKUP(A98,'Ref Taxo'!A:D,4,FALSE())</f>
        <v>1157</v>
      </c>
      <c r="D98" s="78" t="n">
        <v>0.4</v>
      </c>
      <c r="E98" s="79" t="n">
        <v>0.01</v>
      </c>
      <c r="F98" s="79" t="s">
        <v>5275</v>
      </c>
    </row>
    <row r="99" customFormat="false" ht="15" hidden="false" customHeight="false" outlineLevel="0" collapsed="false">
      <c r="A99" s="75" t="s">
        <v>2884</v>
      </c>
      <c r="B99" s="76" t="str">
        <f aca="false">VLOOKUP(A99,'Ref Taxo'!A:B,2,FALSE())</f>
        <v>Melosira</v>
      </c>
      <c r="C99" s="77" t="n">
        <f aca="false">VLOOKUP(A99,'Ref Taxo'!A:D,4,FALSE())</f>
        <v>8714</v>
      </c>
      <c r="D99" s="78" t="n">
        <v>0.01</v>
      </c>
      <c r="E99" s="79" t="n">
        <v>0.01</v>
      </c>
      <c r="F99" s="79" t="s">
        <v>5275</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c r="F100" s="79" t="s">
        <v>5275</v>
      </c>
    </row>
    <row r="101" customFormat="false" ht="15" hidden="false" customHeight="false" outlineLevel="0" collapsed="false">
      <c r="A101" s="75" t="s">
        <v>3318</v>
      </c>
      <c r="B101" s="76" t="str">
        <f aca="false">VLOOKUP(A101,'Ref Taxo'!A:B,2,FALSE())</f>
        <v>Paralemanea </v>
      </c>
      <c r="C101" s="77" t="n">
        <f aca="false">VLOOKUP(A101,'Ref Taxo'!A:D,4,FALSE())</f>
        <v>31566</v>
      </c>
      <c r="D101" s="78" t="n">
        <v>0.15</v>
      </c>
      <c r="E101" s="79" t="n">
        <v>0.01</v>
      </c>
      <c r="F101" s="79" t="s">
        <v>5275</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t="n">
        <v>0.01</v>
      </c>
      <c r="F102" s="79" t="s">
        <v>5275</v>
      </c>
    </row>
    <row r="103" customFormat="false" ht="15" hidden="false" customHeight="false" outlineLevel="0" collapsed="false">
      <c r="A103" s="75" t="s">
        <v>1056</v>
      </c>
      <c r="B103" s="76" t="str">
        <f aca="false">VLOOKUP(A103,'Ref Taxo'!A:B,2,FALSE())</f>
        <v>Cinclidotus aquaticus</v>
      </c>
      <c r="C103" s="77" t="n">
        <f aca="false">VLOOKUP(A103,'Ref Taxo'!A:D,4,FALSE())</f>
        <v>1318</v>
      </c>
      <c r="D103" s="78" t="n">
        <v>0.01</v>
      </c>
      <c r="E103" s="79"/>
      <c r="F103" s="79" t="s">
        <v>5275</v>
      </c>
    </row>
    <row r="104" customFormat="false" ht="15" hidden="false" customHeight="false" outlineLevel="0" collapsed="false">
      <c r="A104" s="75" t="s">
        <v>1071</v>
      </c>
      <c r="B104" s="76" t="str">
        <f aca="false">VLOOKUP(A104,'Ref Taxo'!A:B,2,FALSE())</f>
        <v>Cinclidotus riparius</v>
      </c>
      <c r="C104" s="77" t="n">
        <f aca="false">VLOOKUP(A104,'Ref Taxo'!A:D,4,FALSE())</f>
        <v>1321</v>
      </c>
      <c r="D104" s="78" t="n">
        <v>0.5</v>
      </c>
      <c r="E104" s="79"/>
      <c r="F104" s="79" t="s">
        <v>5275</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0.02</v>
      </c>
      <c r="E105" s="79" t="n">
        <v>0.01</v>
      </c>
      <c r="F105" s="79" t="s">
        <v>5275</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0.25</v>
      </c>
      <c r="E106" s="79" t="n">
        <v>0.05</v>
      </c>
      <c r="F106" s="79" t="s">
        <v>5275</v>
      </c>
    </row>
    <row r="107" customFormat="false" ht="15" hidden="false" customHeight="false" outlineLevel="0" collapsed="false">
      <c r="A107" s="75" t="s">
        <v>2667</v>
      </c>
      <c r="B107" s="76" t="str">
        <f aca="false">VLOOKUP(A107,'Ref Taxo'!A:B,2,FALSE())</f>
        <v>Leptodictyum riparium</v>
      </c>
      <c r="C107" s="77" t="n">
        <f aca="false">VLOOKUP(A107,'Ref Taxo'!A:D,4,FALSE())</f>
        <v>1244</v>
      </c>
      <c r="D107" s="78" t="n">
        <v>0.01</v>
      </c>
      <c r="E107" s="79"/>
      <c r="F107" s="79" t="s">
        <v>5275</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0.75</v>
      </c>
      <c r="E108" s="79"/>
      <c r="F108" s="79" t="s">
        <v>5275</v>
      </c>
    </row>
    <row r="109" customFormat="false" ht="15" hidden="false" customHeight="false" outlineLevel="0" collapsed="false">
      <c r="A109" s="75" t="s">
        <v>3422</v>
      </c>
      <c r="B109" s="76" t="str">
        <f aca="false">VLOOKUP(A109,'Ref Taxo'!A:B,2,FALSE())</f>
        <v>Phalaris arundinacea</v>
      </c>
      <c r="C109" s="77" t="n">
        <f aca="false">VLOOKUP(A109,'Ref Taxo'!A:D,4,FALSE())</f>
        <v>1577</v>
      </c>
      <c r="D109" s="78" t="n">
        <v>0.01</v>
      </c>
      <c r="E109" s="79" t="n">
        <v>0.01</v>
      </c>
      <c r="F109" s="79" t="s">
        <v>5275</v>
      </c>
    </row>
    <row r="110" customFormat="false" ht="15" hidden="false" customHeight="false" outlineLevel="0" collapsed="false">
      <c r="A110" s="75" t="s">
        <v>2819</v>
      </c>
      <c r="B110" s="76" t="str">
        <f aca="false">VLOOKUP(A110,'Ref Taxo'!A:B,2,FALSE())</f>
        <v>Lysimachia vulgaris</v>
      </c>
      <c r="C110" s="77" t="n">
        <f aca="false">VLOOKUP(A110,'Ref Taxo'!A:D,4,FALSE())</f>
        <v>1887</v>
      </c>
      <c r="D110" s="78" t="n">
        <v>0.01</v>
      </c>
      <c r="E110" s="79"/>
      <c r="F110" s="79" t="s">
        <v>5275</v>
      </c>
    </row>
    <row r="111" customFormat="false" ht="15" hidden="false" customHeight="false" outlineLevel="0" collapsed="false">
      <c r="A111" s="75" t="s">
        <v>3076</v>
      </c>
      <c r="B111" s="76" t="str">
        <f aca="false">VLOOKUP(A111,'Ref Taxo'!A:B,2,FALSE())</f>
        <v>Myriophyllum spicatum</v>
      </c>
      <c r="C111" s="77" t="n">
        <f aca="false">VLOOKUP(A111,'Ref Taxo'!A:D,4,FALSE())</f>
        <v>1778</v>
      </c>
      <c r="D111" s="78" t="n">
        <v>0.01</v>
      </c>
      <c r="E111" s="79" t="n">
        <v>0.01</v>
      </c>
      <c r="F111" s="79" t="s">
        <v>5275</v>
      </c>
    </row>
    <row r="112" customFormat="false" ht="15" hidden="false" customHeight="false" outlineLevel="0" collapsed="false">
      <c r="A112" s="75" t="s">
        <v>3381</v>
      </c>
      <c r="B112" s="76" t="str">
        <f aca="false">VLOOKUP(A112,'Ref Taxo'!A:B,2,FALSE())</f>
        <v>Persicaria amphibia</v>
      </c>
      <c r="C112" s="77" t="n">
        <f aca="false">VLOOKUP(A112,'Ref Taxo'!A:D,4,FALSE())</f>
        <v>31020</v>
      </c>
      <c r="D112" s="78" t="n">
        <v>0.03</v>
      </c>
      <c r="E112" s="79"/>
      <c r="F112" s="79" t="s">
        <v>5275</v>
      </c>
    </row>
    <row r="113" customFormat="false" ht="15" hidden="false" customHeight="false" outlineLevel="0" collapsed="false">
      <c r="A113" s="75" t="s">
        <v>1720</v>
      </c>
      <c r="B113" s="76" t="str">
        <f aca="false">VLOOKUP(A113,'Ref Taxo'!A:B,2,FALSE())</f>
        <v>Equisetum arvense</v>
      </c>
      <c r="C113" s="77" t="n">
        <f aca="false">VLOOKUP(A113,'Ref Taxo'!A:D,4,FALSE())</f>
        <v>1384</v>
      </c>
      <c r="D113" s="78"/>
      <c r="E113" s="79" t="n">
        <v>0.01</v>
      </c>
      <c r="F113" s="79" t="s">
        <v>5275</v>
      </c>
    </row>
    <row r="114" customFormat="false" ht="15" hidden="false" customHeight="false" outlineLevel="0" collapsed="false">
      <c r="A114" s="75"/>
      <c r="B114" s="76" t="e">
        <f aca="false">VLOOKUP(A114,'Ref Taxo'!A:B,2,FALSE())</f>
        <v>#N/A</v>
      </c>
      <c r="C114" s="77" t="e">
        <f aca="false">VLOOKUP(A114,'Ref Taxo'!A:D,4,FALSE())</f>
        <v>#N/A</v>
      </c>
      <c r="D114" s="78"/>
      <c r="E114" s="78"/>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2019-03-04T18:00:37Z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