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<sst xmlns="http://schemas.openxmlformats.org/spreadsheetml/2006/main" count="6480" uniqueCount="5303">
  <si>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</si>
  <si>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</si>
  <si>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</si>
  <si>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</si>
  <si>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</si>
  <si>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</si>
  <si>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</si>
  <si>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</si>
  <si>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</si>
  <si>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</si>
  <si>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</si>
  <si>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</si>
  <si>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</si>
  <si>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</si>
  <si>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</si>
  <si>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</si>
  <si>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</si>
  <si>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</si>
  <si>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</si>
  <si>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</si>
  <si>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</si>
  <si>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</si>
  <si>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</si>
  <si>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</si>
  <si>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</si>
  <si>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</si>
  <si>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</si>
  <si>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</si>
  <si>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</si>
  <si>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</si>
  <si>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</si>
  <si>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</si>
  <si>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</si>
  <si>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</si>
  <si>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</si>
  <si>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</si>
  <si>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</si>
  <si>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</si>
  <si>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</si>
  <si>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</si>
  <si>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</si>
  <si>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</si>
  <si>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</si>
  <si>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</si>
  <si>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</si>
  <si>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</si>
  <si>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</si>
  <si>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</si>
  <si>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</si>
  <si>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</si>
  <si>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</si>
  <si>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</si>
  <si>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</si>
  <si>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</si>
  <si>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</si>
  <si>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</si>
  <si>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</si>
  <si>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</si>
  <si>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</si>
  <si>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</si>
  <si>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</si>
  <si>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</si>
  <si>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</si>
  <si>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</si>
  <si>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</si>
  <si>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</si>
  <si>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</si>
  <si>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</si>
  <si>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</si>
  <si>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</si>
  <si>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</si>
  <si>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</si>
  <si>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</si>
  <si>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</si>
  <si>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</si>
  <si>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</si>
  <si>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</si>
  <si>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</si>
  <si>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</si>
  <si>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</si>
  <si>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</si>
  <si>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</si>
  <si>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</si>
  <si>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</si>
  <si>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</si>
  <si>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</si>
  <si>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</si>
  <si>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</si>
  <si>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</si>
  <si>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</si>
  <si>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</si>
  <si>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</si>
  <si>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</si>
  <si>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</si>
  <si>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</si>
  <si>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</si>
  <si>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</si>
  <si>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</si>
  <si>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</si>
  <si>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</si>
  <si>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</si>
  <si>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</si>
  <si>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</si>
  <si>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</si>
  <si>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</si>
  <si>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</si>
  <si>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</si>
  <si>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</si>
  <si>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</si>
  <si>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</si>
  <si>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</si>
  <si>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</si>
  <si>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</si>
  <si>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</si>
  <si>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</si>
  <si>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</si>
  <si>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</si>
  <si>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</si>
  <si>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</si>
  <si>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</si>
  <si>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</si>
  <si>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</si>
  <si>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</si>
  <si>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</si>
  <si>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</si>
  <si>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</si>
  <si>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</si>
  <si>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</si>
  <si>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</si>
  <si>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</si>
  <si>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</si>
  <si>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</si>
  <si>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</si>
  <si>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</si>
  <si>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</si>
  <si>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</si>
  <si>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</si>
  <si>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</si>
  <si>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</si>
  <si>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</si>
  <si>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</si>
  <si>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</si>
  <si>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</si>
  <si>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</si>
  <si>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</si>
  <si>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</si>
  <si>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</si>
  <si>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</si>
  <si>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</si>
  <si>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</si>
  <si>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</si>
  <si>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</si>
  <si>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</si>
  <si>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</si>
  <si>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</si>
  <si>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</si>
  <si>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</si>
  <si>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</si>
  <si>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</si>
  <si>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</si>
  <si>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</si>
  <si>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</si>
  <si>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</si>
  <si>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</si>
  <si>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</si>
  <si>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</si>
  <si>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</si>
  <si>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</si>
  <si>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</si>
  <si>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</si>
  <si>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</si>
  <si>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</si>
  <si>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</si>
  <si>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</si>
  <si>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</si>
  <si>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</si>
  <si>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</si>
  <si>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</si>
  <si>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</si>
  <si>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</si>
  <si>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</si>
  <si>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</si>
  <si>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</si>
  <si>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</si>
  <si>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</si>
  <si>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</si>
  <si>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</si>
  <si>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</si>
  <si>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</si>
  <si>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</si>
  <si>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</si>
  <si>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</si>
  <si>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</si>
  <si>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</si>
  <si>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</si>
  <si>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</si>
  <si>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</si>
  <si>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</si>
  <si>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</si>
  <si>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</si>
  <si>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</si>
  <si>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</si>
  <si>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</si>
  <si>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</si>
  <si>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</si>
  <si>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</si>
  <si>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</si>
  <si>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</si>
  <si>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</si>
  <si>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</si>
  <si>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</si>
  <si>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</si>
  <si>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</si>
  <si>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</si>
  <si>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</si>
  <si>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</si>
  <si>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</si>
  <si>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</si>
  <si>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</si>
  <si>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</si>
  <si>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</si>
  <si>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</si>
  <si>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</si>
  <si>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</si>
  <si>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</si>
  <si>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</si>
  <si>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</si>
  <si>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</si>
  <si>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</si>
  <si>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</si>
  <si>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</si>
  <si>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</si>
  <si>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</si>
  <si>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</si>
  <si>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</si>
  <si>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</si>
  <si>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</si>
  <si>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</si>
  <si>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</si>
  <si>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</si>
  <si>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</si>
  <si>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</si>
  <si>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</si>
  <si>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</si>
  <si>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</si>
  <si>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</si>
  <si>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</si>
  <si>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</si>
  <si>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</si>
  <si>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</si>
  <si>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</si>
  <si>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</si>
  <si>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</si>
  <si>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</si>
  <si>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</si>
  <si>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</si>
  <si>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</si>
  <si>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</si>
  <si>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</si>
  <si>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</si>
  <si>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</si>
  <si>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</si>
  <si>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</si>
  <si>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</si>
  <si>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</si>
  <si>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</si>
  <si>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</si>
  <si>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</si>
  <si>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</si>
  <si>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</si>
  <si>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</si>
  <si>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</si>
  <si>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</si>
  <si>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</si>
  <si>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</si>
  <si>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</si>
  <si>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</si>
  <si>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</si>
  <si>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</si>
  <si>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</si>
  <si>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</si>
  <si>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</si>
  <si>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</si>
  <si>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</si>
  <si>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</si>
  <si>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</si>
  <si>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</si>
  <si>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</si>
  <si>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</si>
  <si>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</si>
  <si>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</si>
  <si>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</si>
  <si>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</si>
  <si>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</si>
  <si>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</si>
  <si>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</si>
  <si>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</si>
  <si>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</si>
  <si>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</si>
  <si>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</si>
  <si>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</si>
  <si>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</si>
  <si>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</si>
  <si>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</si>
  <si>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</si>
  <si>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</si>
  <si>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</si>
  <si>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</si>
  <si>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</si>
  <si>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</si>
  <si>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</si>
  <si>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</si>
  <si>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</si>
  <si>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</si>
  <si>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</si>
  <si>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</si>
  <si>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</si>
  <si>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</si>
  <si>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</si>
  <si>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</si>
  <si>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</si>
  <si>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</si>
  <si>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</si>
  <si>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</si>
  <si>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</si>
  <si>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</si>
  <si>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</si>
  <si>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</si>
  <si>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</si>
  <si>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</si>
  <si>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</si>
  <si>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</si>
  <si>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</si>
  <si>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</si>
  <si>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</si>
  <si>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</si>
  <si>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</si>
  <si>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</si>
  <si>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</si>
  <si>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</si>
  <si>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</si>
  <si>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</si>
  <si>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</si>
  <si>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</si>
  <si>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</si>
  <si>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</si>
  <si>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</si>
  <si>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</si>
  <si>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</si>
  <si>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</si>
  <si>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</si>
  <si>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</si>
  <si>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</si>
  <si>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</si>
  <si>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</si>
  <si>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</si>
  <si>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</si>
  <si>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</si>
  <si>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</si>
  <si>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</si>
  <si>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</si>
  <si>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</si>
  <si>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</si>
  <si>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</si>
  <si>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</si>
  <si>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</si>
  <si>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</si>
  <si>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</si>
  <si>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</si>
  <si>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</si>
  <si>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</si>
  <si>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</si>
  <si>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</si>
  <si>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</si>
  <si>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</si>
  <si>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</si>
  <si>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</si>
  <si>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</si>
  <si>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</si>
  <si>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</si>
  <si>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</si>
  <si>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</si>
  <si>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</si>
  <si>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</si>
  <si>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</si>
  <si>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</si>
  <si>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</si>
  <si>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</si>
  <si>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</si>
  <si>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</si>
  <si>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</si>
  <si>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</si>
  <si>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</si>
  <si>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</si>
  <si>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</si>
  <si>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</si>
  <si>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</si>
  <si>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</si>
  <si>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</si>
  <si>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</si>
  <si>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</si>
  <si>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</si>
  <si>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</si>
  <si>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</si>
  <si>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</si>
  <si>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</si>
  <si>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</si>
  <si>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</si>
  <si>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</si>
  <si>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</si>
  <si>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</si>
  <si>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</si>
  <si>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</si>
  <si>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</si>
  <si>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</si>
  <si>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</si>
  <si>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</si>
  <si>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</si>
  <si>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</si>
  <si>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</si>
  <si>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</si>
  <si>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</si>
  <si>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</si>
  <si>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</si>
  <si>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</si>
  <si>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</si>
  <si>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</si>
  <si>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</si>
  <si>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</si>
  <si>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</si>
  <si>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</si>
  <si>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</si>
  <si>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</si>
  <si>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</si>
  <si>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</si>
  <si>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</si>
  <si>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</si>
  <si>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</si>
  <si>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</si>
  <si>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</si>
  <si>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</si>
  <si>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</si>
  <si>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</si>
  <si>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</si>
  <si>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</si>
  <si>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</si>
  <si>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</si>
  <si>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</si>
  <si>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</si>
  <si>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</si>
  <si>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</si>
  <si>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</si>
  <si>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</si>
  <si>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</si>
  <si>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</si>
  <si>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</si>
  <si>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</si>
  <si>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</si>
  <si>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</si>
  <si>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</si>
  <si>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</si>
  <si>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</si>
  <si>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</si>
  <si>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</si>
  <si>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</si>
  <si>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</si>
  <si>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</si>
  <si>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</si>
  <si>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</si>
  <si>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</si>
  <si>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</si>
  <si>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</si>
  <si>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</si>
  <si>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</si>
  <si>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</si>
  <si>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</si>
  <si>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</si>
  <si>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</si>
  <si>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</si>
  <si>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</si>
  <si>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</si>
  <si>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</si>
  <si>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</si>
  <si>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</si>
  <si>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</si>
  <si>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</si>
  <si>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</si>
  <si>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</si>
  <si>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</si>
  <si>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</si>
  <si>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</si>
  <si>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</si>
  <si>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</si>
  <si>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</si>
  <si>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</si>
  <si>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</si>
  <si>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</si>
  <si>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</si>
  <si>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</si>
  <si>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</si>
  <si>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</si>
  <si>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</si>
  <si>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</si>
  <si>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</si>
  <si>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</si>
  <si>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</si>
  <si>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</si>
  <si>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</si>
  <si>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</si>
  <si>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</si>
  <si>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</si>
  <si>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</si>
  <si>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</si>
  <si>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</si>
  <si>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</si>
  <si>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</si>
  <si>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</si>
  <si>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</si>
  <si>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</si>
  <si>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</si>
  <si>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</si>
  <si>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</si>
  <si>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</si>
  <si>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</si>
  <si>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</si>
  <si>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</si>
  <si>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</si>
  <si>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</si>
  <si>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</si>
  <si>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</si>
  <si>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</si>
  <si>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</si>
  <si>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</si>
  <si>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</si>
  <si>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</si>
  <si>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</si>
  <si>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</si>
  <si>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</si>
  <si>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</si>
  <si>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</si>
  <si>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</si>
  <si>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</si>
  <si>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</si>
  <si>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</si>
  <si>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</si>
  <si>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</si>
  <si>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</si>
  <si>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</si>
  <si>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</si>
  <si>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</si>
  <si>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</si>
  <si>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</si>
  <si>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</si>
  <si>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</si>
  <si>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</si>
  <si>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</si>
  <si>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</si>
  <si>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</si>
  <si>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</si>
  <si>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</si>
  <si>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</si>
  <si>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</si>
  <si>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</si>
  <si>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</si>
  <si>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</si>
  <si>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</si>
  <si>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</si>
  <si>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</si>
  <si>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</si>
  <si>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</si>
  <si>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</si>
  <si>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</si>
  <si>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</si>
  <si>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</si>
  <si>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</si>
  <si>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</si>
  <si>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</si>
  <si>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</si>
  <si>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</si>
  <si>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</si>
  <si>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</si>
  <si>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</si>
  <si>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</si>
  <si>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</si>
  <si>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</si>
  <si>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</si>
  <si>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</si>
  <si>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</si>
  <si>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</si>
  <si>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</si>
  <si>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</si>
  <si>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</si>
  <si>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</si>
  <si>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</si>
  <si>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</si>
  <si>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</si>
  <si>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</si>
  <si>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</si>
  <si>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</si>
  <si>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</si>
  <si>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</si>
  <si>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</si>
  <si>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</si>
  <si>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</si>
  <si>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</si>
  <si>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</si>
  <si>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</si>
  <si>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</si>
  <si>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</si>
  <si>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</si>
  <si>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</si>
  <si>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</si>
  <si>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</si>
  <si>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</si>
  <si>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</si>
  <si>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</si>
  <si>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</si>
  <si>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</si>
  <si>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</si>
  <si>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</si>
  <si>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</si>
  <si>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</si>
  <si>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</si>
  <si>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</si>
  <si>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</si>
  <si>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</si>
  <si>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</si>
  <si>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</si>
  <si>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</si>
  <si>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</si>
  <si>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</si>
  <si>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</si>
  <si>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</si>
  <si>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</si>
  <si>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</si>
  <si>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</si>
  <si>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</si>
  <si>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</si>
  <si>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</si>
  <si>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</si>
  <si>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</si>
  <si>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</si>
  <si>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</si>
  <si>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</si>
  <si>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</si>
  <si>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</si>
  <si>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</si>
  <si>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</si>
  <si>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</si>
  <si>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</si>
  <si>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</si>
  <si>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</si>
  <si>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</si>
  <si>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</si>
  <si>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</si>
  <si>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</si>
  <si>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</si>
  <si>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</si>
  <si>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</si>
  <si>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</si>
  <si>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</si>
  <si>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</si>
  <si>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</si>
  <si>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</si>
  <si>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</si>
  <si>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</si>
  <si>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</si>
  <si>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</si>
  <si>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</si>
  <si>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</si>
  <si>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</si>
  <si>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</si>
  <si>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</si>
  <si>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</si>
  <si>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</si>
  <si>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</si>
  <si>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</si>
  <si>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</si>
  <si>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</si>
  <si>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</si>
  <si>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</si>
  <si>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</si>
  <si>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</si>
  <si>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</si>
  <si>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</si>
  <si>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</si>
  <si>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</si>
  <si>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</si>
  <si>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</si>
  <si>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</si>
  <si>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</si>
  <si>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</si>
  <si>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</si>
  <si>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</si>
  <si>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</si>
  <si>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</si>
  <si>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</si>
  <si>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</si>
  <si>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</si>
  <si>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</si>
  <si>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</si>
  <si>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</si>
  <si>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</si>
  <si>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</si>
  <si>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</si>
  <si>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</si>
  <si>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</si>
  <si>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</si>
  <si>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</si>
  <si>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</si>
  <si>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</si>
  <si>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</si>
  <si>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</si>
  <si>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</si>
  <si>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</si>
  <si>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</si>
  <si>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</si>
  <si>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</si>
  <si>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</si>
  <si>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</si>
  <si>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</si>
  <si>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</si>
  <si>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</si>
  <si>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</si>
  <si>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</si>
  <si>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</si>
  <si>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</si>
  <si>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</si>
  <si>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</si>
  <si>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</si>
  <si>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</si>
  <si>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</si>
  <si>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</si>
  <si>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</si>
  <si>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</si>
  <si>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</si>
  <si>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</si>
  <si>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</si>
  <si>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</si>
  <si>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</si>
  <si>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</si>
  <si>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</si>
  <si>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</si>
  <si>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</si>
  <si>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</si>
  <si>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</si>
  <si>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</si>
  <si>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</si>
  <si>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</si>
  <si>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</si>
  <si>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</si>
  <si>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</si>
  <si>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</si>
  <si>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</si>
  <si>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</si>
  <si>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</si>
  <si>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</si>
  <si>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</si>
  <si>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</si>
  <si>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</si>
  <si>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</si>
  <si>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</si>
  <si>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</si>
  <si>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</si>
  <si>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</si>
  <si>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</si>
  <si>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</si>
  <si>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</si>
  <si>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</si>
  <si>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</si>
  <si>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</si>
  <si>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</si>
  <si>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</si>
  <si>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</si>
  <si>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</si>
  <si>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</si>
  <si>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</si>
  <si>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</si>
  <si>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</si>
  <si>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</si>
  <si>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</si>
  <si>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</si>
  <si>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</si>
  <si>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</si>
  <si>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</si>
  <si>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</si>
  <si>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</si>
  <si>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</si>
  <si>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</si>
  <si>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</si>
  <si>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</si>
  <si>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</si>
  <si>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</si>
  <si>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</si>
  <si>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</si>
  <si>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</si>
  <si>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</si>
  <si>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</si>
  <si>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</si>
  <si>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</si>
  <si>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</si>
  <si>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</si>
  <si>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</si>
  <si>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</si>
  <si>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</si>
  <si>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</si>
  <si>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</si>
  <si>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</si>
  <si>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</si>
  <si>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</si>
  <si>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</si>
  <si>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</si>
  <si>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</si>
  <si>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</si>
  <si>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</si>
  <si>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</si>
  <si>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</si>
  <si>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</si>
  <si>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</si>
  <si>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</si>
  <si>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</si>
  <si>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</si>
  <si>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</si>
  <si>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</si>
  <si>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</si>
  <si>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</si>
  <si>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</si>
  <si>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</si>
  <si>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</si>
  <si>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</si>
  <si>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</si>
  <si>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</si>
  <si>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</si>
  <si>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</si>
  <si>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</si>
  <si>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</si>
  <si>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</si>
  <si>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</si>
  <si>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</si>
  <si>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</si>
  <si>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</si>
  <si>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</si>
  <si>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</si>
  <si>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</si>
  <si>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</si>
  <si>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</si>
  <si>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</si>
  <si>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</si>
  <si>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</si>
  <si>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</si>
  <si>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</si>
  <si>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</si>
  <si>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</si>
  <si>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</si>
  <si>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</si>
  <si>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</si>
  <si>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</si>
  <si>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</si>
  <si>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</si>
  <si>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</si>
  <si>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</si>
  <si>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</si>
  <si>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</si>
  <si>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</si>
  <si>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</si>
  <si>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</si>
  <si>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</si>
  <si>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</si>
  <si>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</si>
  <si>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</si>
  <si>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</si>
  <si>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</si>
  <si>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</si>
  <si>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</si>
  <si>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</si>
  <si>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</si>
  <si>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</si>
  <si>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</si>
  <si>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</si>
  <si>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</si>
  <si>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</si>
  <si>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</si>
  <si>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</si>
  <si>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</si>
  <si>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</si>
  <si>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</si>
  <si>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</si>
  <si>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</si>
  <si>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</si>
  <si>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</si>
  <si>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</si>
  <si>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</si>
  <si>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</si>
  <si>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</si>
  <si>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</si>
  <si>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</si>
  <si>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</si>
  <si>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</si>
  <si>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</si>
  <si>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</si>
  <si>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</si>
  <si>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</si>
  <si>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</si>
  <si>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</si>
  <si>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</si>
  <si>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</si>
  <si>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</si>
  <si>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</si>
  <si>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</si>
  <si>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</si>
  <si>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</si>
  <si>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</si>
  <si>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</si>
  <si>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</si>
  <si>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</si>
  <si>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</si>
  <si>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</si>
  <si>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</si>
  <si>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</si>
  <si>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</si>
  <si>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</si>
  <si>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</si>
  <si>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</si>
  <si>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</si>
  <si>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</si>
  <si>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</si>
  <si>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</si>
  <si>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</si>
  <si>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</si>
  <si>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</si>
  <si>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</si>
  <si>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</si>
  <si>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</si>
  <si>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</si>
  <si>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</si>
  <si>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</si>
  <si>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</si>
  <si>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</si>
  <si>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</si>
  <si>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</si>
  <si>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</si>
  <si>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</si>
  <si>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</si>
  <si>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</si>
  <si>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</si>
  <si>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</si>
  <si>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</si>
  <si>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</si>
  <si>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</si>
  <si>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</si>
  <si>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</si>
  <si>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</si>
  <si>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</si>
  <si>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</si>
  <si>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</si>
  <si>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</si>
  <si>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</si>
  <si>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</si>
  <si>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</si>
  <si>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</si>
  <si>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</si>
  <si>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</si>
  <si>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</si>
  <si>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</si>
  <si>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</si>
  <si>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</si>
  <si>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</si>
  <si>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</si>
  <si>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</si>
  <si>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</si>
  <si>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</si>
  <si>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</si>
  <si>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</si>
  <si>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</si>
  <si>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</si>
  <si>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</si>
  <si>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</si>
  <si>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</si>
  <si>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</si>
  <si>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</si>
  <si>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</si>
  <si>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</si>
  <si>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</si>
  <si>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</si>
  <si>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</si>
  <si>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</si>
  <si>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</si>
  <si>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</si>
  <si>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</si>
  <si>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</si>
  <si>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</si>
  <si>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</si>
  <si>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</si>
  <si>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</si>
  <si>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</si>
  <si>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</si>
  <si>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</si>
  <si>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</si>
  <si>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</si>
  <si>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</si>
  <si>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</si>
  <si>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</si>
  <si>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</si>
  <si>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</si>
  <si>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</si>
  <si>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</si>
  <si>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</si>
  <si>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</si>
  <si>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</si>
  <si>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</si>
  <si>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</si>
  <si>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</si>
  <si>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</si>
  <si>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</si>
  <si>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</si>
  <si>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</si>
  <si>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</si>
  <si>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</si>
  <si>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</si>
  <si>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</si>
  <si>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</si>
  <si>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</si>
  <si>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</si>
  <si>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</si>
  <si>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</si>
  <si>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</si>
  <si>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</si>
  <si>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</si>
  <si>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</si>
  <si>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</si>
  <si>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</si>
  <si>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</si>
  <si>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</si>
  <si>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</si>
  <si>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</si>
  <si>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</si>
  <si>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</si>
  <si>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</si>
  <si>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</si>
  <si>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</si>
  <si>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</si>
  <si>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</si>
  <si>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</si>
  <si>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</si>
  <si>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</si>
  <si>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</si>
  <si>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</si>
  <si>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</si>
  <si>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</si>
  <si>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</si>
  <si>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</si>
  <si>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</si>
  <si>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</si>
  <si>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</si>
  <si>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</si>
  <si>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</si>
  <si>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</si>
  <si>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</si>
  <si>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</si>
  <si>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</si>
  <si>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</si>
  <si>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</si>
  <si>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</si>
  <si>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</si>
  <si>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</si>
  <si>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</si>
  <si>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</si>
  <si>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</si>
  <si>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</si>
  <si>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</si>
  <si>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</si>
  <si>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</si>
  <si>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</si>
  <si>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</si>
  <si>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</si>
  <si>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</si>
  <si>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</si>
  <si>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</si>
  <si>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</si>
  <si>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</si>
  <si>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</si>
  <si>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</si>
  <si>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</si>
  <si>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</si>
  <si>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</si>
  <si>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</si>
  <si>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</si>
  <si>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</si>
  <si>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</si>
  <si>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</si>
  <si>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</si>
  <si>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</si>
  <si>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</si>
  <si>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</si>
  <si>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</si>
  <si>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</si>
  <si>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</si>
  <si>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</si>
  <si>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</si>
  <si>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</si>
  <si>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</si>
  <si>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</si>
  <si>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</si>
  <si>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</si>
  <si>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</si>
  <si>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</si>
  <si>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</si>
  <si>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</si>
  <si>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</si>
  <si>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</si>
  <si>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</si>
  <si>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</si>
  <si>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</si>
  <si>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</si>
  <si>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</si>
  <si>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</si>
  <si>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</si>
  <si>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</si>
  <si>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</si>
  <si>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</si>
  <si>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</si>
  <si>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</si>
  <si>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</si>
  <si>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</si>
  <si>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</si>
  <si>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</si>
  <si>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</si>
  <si>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</si>
  <si>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</si>
  <si>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</si>
  <si>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</si>
  <si>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</si>
  <si>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</si>
  <si>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</si>
  <si>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</si>
  <si>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</si>
  <si>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</si>
  <si>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</si>
  <si>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</si>
  <si>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</si>
  <si>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</si>
  <si>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</si>
  <si>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</si>
  <si>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</si>
  <si>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</si>
  <si>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</si>
  <si>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</si>
  <si>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</si>
  <si>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</si>
  <si>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</si>
  <si>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</si>
  <si>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</si>
  <si>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</si>
  <si>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</si>
  <si>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</si>
  <si>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</si>
  <si>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</si>
  <si>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</si>
  <si>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</si>
  <si>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</si>
  <si>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</si>
  <si>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</si>
  <si>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</si>
  <si>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</si>
  <si>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</si>
  <si>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</si>
  <si>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</si>
  <si>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</si>
  <si>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</si>
  <si>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</si>
  <si>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</si>
  <si>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</si>
  <si>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</si>
  <si>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</si>
  <si>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</si>
  <si>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</si>
  <si>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</si>
  <si>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</si>
  <si>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</si>
  <si>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</si>
  <si>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</si>
  <si>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</si>
  <si>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</si>
  <si>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</si>
  <si>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</si>
  <si>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</si>
  <si>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</si>
  <si>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</si>
  <si>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</si>
  <si>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</si>
  <si>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</si>
  <si>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</si>
  <si>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</si>
  <si>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</si>
  <si>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</si>
  <si>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</si>
  <si>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</si>
  <si>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</si>
  <si>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</si>
  <si>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</si>
  <si>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</si>
  <si>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</si>
  <si>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</si>
  <si>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</si>
  <si>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</si>
  <si>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</si>
  <si>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</si>
  <si>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</si>
  <si>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</si>
  <si>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</si>
  <si>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</si>
  <si>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</si>
  <si>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</si>
  <si>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</si>
  <si>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</si>
  <si>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</si>
  <si>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</si>
  <si>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</si>
  <si>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</si>
  <si>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</si>
  <si>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</si>
  <si>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</si>
  <si>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</si>
  <si>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</si>
  <si>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</si>
  <si>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</si>
  <si>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</si>
  <si>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</si>
  <si>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</si>
  <si>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</si>
  <si>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</si>
  <si>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</si>
  <si>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</si>
  <si>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</si>
  <si>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</si>
  <si>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</si>
  <si>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</si>
  <si>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</si>
  <si>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</si>
  <si>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</si>
  <si>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</si>
  <si>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</si>
  <si>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</si>
  <si>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</si>
  <si>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</si>
  <si>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</si>
  <si>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</si>
  <si>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</si>
  <si>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</si>
  <si>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</si>
  <si>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</si>
  <si>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</si>
  <si>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</si>
  <si>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</si>
  <si>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</si>
  <si>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</si>
  <si>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</si>
  <si>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</si>
  <si>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</si>
  <si>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</si>
  <si>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</si>
  <si>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</si>
  <si>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</si>
  <si>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</si>
  <si>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</si>
  <si>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</si>
  <si>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</si>
  <si>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</si>
  <si>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</si>
  <si>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</si>
  <si>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</si>
  <si>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</si>
  <si>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</si>
  <si>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</si>
  <si>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</si>
  <si>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</si>
  <si>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</si>
  <si>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</si>
  <si>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</si>
  <si>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</si>
  <si>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</si>
  <si>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</si>
  <si>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</si>
  <si>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</si>
  <si>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</si>
  <si>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</si>
  <si>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</si>
  <si>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</si>
  <si>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</si>
  <si>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</si>
  <si>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</si>
  <si>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</si>
  <si>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</si>
  <si>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</si>
  <si>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</si>
  <si>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</si>
  <si>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</si>
  <si>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</si>
  <si>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</si>
  <si>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</si>
  <si>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</si>
  <si>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</si>
  <si>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</si>
  <si>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</si>
  <si>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</si>
  <si>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</si>
  <si>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</si>
  <si>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</si>
  <si>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</si>
  <si>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</si>
  <si>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</si>
  <si>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</si>
  <si>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</si>
  <si>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</si>
  <si>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</si>
  <si>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</si>
  <si>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</si>
  <si>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</si>
  <si>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</si>
  <si>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</si>
  <si>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</si>
  <si>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</si>
  <si>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</si>
  <si>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</si>
  <si>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</si>
  <si>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</si>
  <si>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</si>
  <si>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</si>
  <si>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</si>
  <si>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</si>
  <si>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</si>
  <si>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</si>
  <si>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</si>
  <si>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</si>
  <si>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</si>
  <si>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</si>
  <si>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</si>
  <si>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</si>
  <si>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</si>
  <si>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</si>
  <si>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</si>
  <si>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</si>
  <si>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</si>
  <si>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</si>
  <si>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</si>
  <si>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</si>
  <si>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</si>
  <si>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</si>
  <si>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</si>
  <si>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</si>
  <si>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</si>
  <si>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</si>
  <si>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</si>
  <si>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</si>
  <si>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</si>
  <si>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</si>
  <si>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</si>
  <si>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</si>
  <si>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</si>
  <si>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</si>
  <si>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</si>
  <si>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</si>
  <si>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</si>
  <si>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</si>
  <si>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</si>
  <si>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</si>
  <si>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</si>
  <si>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</si>
  <si>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</si>
  <si>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</si>
  <si>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</si>
  <si>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</si>
  <si>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</si>
  <si>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</si>
  <si>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</si>
  <si>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</si>
  <si>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</si>
  <si>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</si>
  <si>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</si>
  <si>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</si>
  <si>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</si>
  <si>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</si>
  <si>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</si>
  <si>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</si>
  <si>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</si>
  <si>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</si>
  <si>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</si>
  <si>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</si>
  <si>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</si>
  <si>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</si>
  <si>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</si>
  <si>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</si>
  <si>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</si>
  <si>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</si>
  <si>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</si>
  <si>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</si>
  <si>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</si>
  <si>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</si>
  <si>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</si>
  <si>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</si>
  <si>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</si>
  <si>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</si>
  <si>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</si>
  <si>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</si>
  <si>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</si>
  <si>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</si>
  <si>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</si>
  <si>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</si>
  <si>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</si>
  <si>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</si>
  <si>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</si>
  <si>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</si>
  <si>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</si>
  <si>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</si>
  <si>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</si>
  <si>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</si>
  <si>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</si>
  <si>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</si>
  <si>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</si>
  <si>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</si>
  <si>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</si>
  <si>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</si>
  <si>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</si>
  <si>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</si>
  <si>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</si>
  <si>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</si>
  <si>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</si>
  <si>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</si>
  <si>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</si>
  <si>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</si>
  <si>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</si>
  <si>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</si>
  <si>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</si>
  <si>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</si>
  <si>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</si>
  <si>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</si>
  <si>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</si>
  <si>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</si>
  <si>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</si>
  <si>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</si>
  <si>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</si>
  <si>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</si>
  <si>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</si>
  <si>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</si>
  <si>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</si>
  <si>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</si>
  <si>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</si>
  <si>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</si>
  <si>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</si>
  <si>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</si>
  <si>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</si>
  <si>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</si>
  <si>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</si>
  <si>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</si>
  <si>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</si>
  <si>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</si>
  <si>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</si>
  <si>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</si>
  <si>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</si>
  <si>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</si>
  <si>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</si>
  <si>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</si>
  <si>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</si>
  <si>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</si>
  <si>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</si>
  <si>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</si>
  <si>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</si>
  <si>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</si>
  <si>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</si>
  <si>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</si>
  <si>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</si>
  <si>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</si>
  <si>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</si>
  <si>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</si>
  <si>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</si>
  <si>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</si>
  <si>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</si>
  <si>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</si>
  <si>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</si>
  <si>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</si>
  <si>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</si>
  <si>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</si>
  <si>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</si>
  <si>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</si>
  <si>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</si>
  <si>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</si>
  <si>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</si>
  <si>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</si>
  <si>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</si>
  <si>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</si>
  <si>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</si>
  <si>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</si>
  <si>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</si>
  <si>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</si>
  <si>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</si>
  <si>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</si>
  <si>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</si>
  <si>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</si>
  <si>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</si>
  <si>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</si>
  <si>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</si>
  <si>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</si>
  <si>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</si>
  <si>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</si>
  <si>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</si>
  <si>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</si>
  <si>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</si>
  <si>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</si>
  <si>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</si>
  <si>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</si>
  <si>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</si>
  <si>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</si>
  <si>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</si>
  <si>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</si>
  <si>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</si>
  <si>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</si>
  <si>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</si>
  <si>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</si>
  <si>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</si>
  <si>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</si>
  <si>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</si>
  <si>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</si>
  <si>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</si>
  <si>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</si>
  <si>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</si>
  <si>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</si>
  <si>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</si>
  <si>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</si>
  <si>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</si>
  <si>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</si>
  <si>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</si>
  <si>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</si>
  <si>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</si>
  <si>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</si>
  <si>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</si>
  <si>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</si>
  <si>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</si>
  <si>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</si>
  <si>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</si>
  <si>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</si>
  <si>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</si>
  <si>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</si>
  <si>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</si>
  <si>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</si>
  <si>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</si>
  <si>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</si>
  <si>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</si>
  <si>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</si>
  <si>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</si>
  <si>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</si>
  <si>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</si>
  <si>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</si>
  <si>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</si>
  <si>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</si>
  <si>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</si>
  <si>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</si>
  <si>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</si>
  <si>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</si>
  <si>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</si>
  <si>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</si>
  <si>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</si>
  <si>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</si>
  <si>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</si>
  <si>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</si>
  <si>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</si>
  <si>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</si>
  <si>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</si>
  <si>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</si>
  <si>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</si>
  <si>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</si>
  <si>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</si>
  <si>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</si>
  <si>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</si>
  <si>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</si>
  <si>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</si>
  <si>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</si>
  <si>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</si>
  <si>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</si>
  <si>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</si>
  <si>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</si>
  <si>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</si>
  <si>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</si>
  <si>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</si>
  <si>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</si>
  <si>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</si>
  <si>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</si>
  <si>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</si>
  <si>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</si>
  <si>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</si>
  <si>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</si>
  <si>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</si>
  <si>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</si>
  <si>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</si>
  <si>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</si>
  <si>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</si>
  <si>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</si>
  <si>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</si>
  <si>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</si>
  <si>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</si>
  <si>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</si>
  <si>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</si>
  <si>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</si>
  <si>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</si>
  <si>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</si>
  <si>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</si>
  <si>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</si>
  <si>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</si>
  <si>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</si>
  <si>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</si>
  <si>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</si>
  <si>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</si>
  <si>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</si>
  <si>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</si>
  <si>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</si>
  <si>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</si>
  <si>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</si>
  <si>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</si>
  <si>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</si>
  <si>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</si>
  <si>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</si>
  <si>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</si>
  <si>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</si>
  <si>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</si>
  <si>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</si>
  <si>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</si>
  <si>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</si>
  <si>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</si>
  <si>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</si>
  <si>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</si>
  <si>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</si>
  <si>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</si>
  <si>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</si>
  <si>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</si>
  <si>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</si>
  <si>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</si>
  <si>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</si>
  <si>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</si>
  <si>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</si>
  <si>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</si>
  <si>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</si>
  <si>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</si>
  <si>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</si>
  <si>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</si>
  <si>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</si>
  <si>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</si>
  <si>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</si>
  <si>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</si>
  <si>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</si>
  <si>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</si>
  <si>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</si>
  <si>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</si>
  <si>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</si>
  <si>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</si>
  <si>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</si>
  <si>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</si>
  <si>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</si>
  <si>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</si>
  <si>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</si>
  <si>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</si>
  <si>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</si>
  <si>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</si>
  <si>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</si>
  <si>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</si>
  <si>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</si>
  <si>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</si>
  <si>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</si>
  <si>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</si>
  <si>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</si>
  <si>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</si>
  <si>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</si>
  <si>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</si>
  <si>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</si>
  <si>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</si>
  <si>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</si>
  <si>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</si>
  <si>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</si>
  <si>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</si>
  <si>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</si>
  <si>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</si>
  <si>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</si>
  <si>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</si>
  <si>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</si>
  <si>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</si>
  <si>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</si>
  <si>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</si>
  <si>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</si>
  <si>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</si>
  <si>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</si>
  <si>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</si>
  <si>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</si>
  <si>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</si>
  <si>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</si>
  <si>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</si>
  <si>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</si>
  <si>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</si>
  <si>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</si>
  <si>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</si>
  <si>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</si>
  <si>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</si>
  <si>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</si>
  <si>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</si>
  <si>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</si>
  <si>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</si>
  <si>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</si>
  <si>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</si>
  <si>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</si>
  <si>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</si>
  <si>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</si>
  <si>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</si>
  <si>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</si>
  <si>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</si>
  <si>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</si>
  <si>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</si>
  <si>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</si>
  <si>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</si>
  <si>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</si>
  <si>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</si>
  <si>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</si>
  <si>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</si>
  <si>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</si>
  <si>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</si>
  <si>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</si>
  <si>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</si>
  <si>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</si>
  <si>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</si>
  <si>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</si>
  <si>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</si>
  <si>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</si>
  <si>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</si>
  <si>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</si>
  <si>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</si>
  <si>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</si>
  <si>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</si>
  <si>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</si>
  <si>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</si>
  <si>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</si>
  <si>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</si>
  <si>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</si>
  <si>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</si>
  <si>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</si>
  <si>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</si>
  <si>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</si>
  <si>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</si>
  <si>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</si>
  <si>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</si>
  <si>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</si>
  <si>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</si>
  <si>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</si>
  <si>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</si>
  <si>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</si>
  <si>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</si>
  <si>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</si>
  <si>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</si>
  <si>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</si>
  <si>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</si>
  <si>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</si>
  <si>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</si>
  <si>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</si>
  <si>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</si>
  <si>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</si>
  <si>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</si>
  <si>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</si>
  <si>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</si>
  <si>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</si>
  <si>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</si>
  <si>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</si>
  <si>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</si>
  <si>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</si>
  <si>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</si>
  <si>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</si>
  <si>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</si>
  <si>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</si>
  <si>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</si>
  <si>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</si>
  <si>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</si>
  <si>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</si>
  <si>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</si>
  <si>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</si>
  <si>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</si>
  <si>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</si>
  <si>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</si>
  <si>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</si>
  <si>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</si>
  <si>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</si>
  <si>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</si>
  <si>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</si>
  <si>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</si>
  <si>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</si>
  <si>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</si>
  <si>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</si>
  <si>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</si>
  <si>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</si>
  <si>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</si>
  <si>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</si>
  <si>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</si>
  <si>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</si>
  <si>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</si>
  <si>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</si>
  <si>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</si>
  <si>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</si>
  <si>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</si>
  <si>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</si>
  <si>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</si>
  <si>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</si>
  <si>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</si>
  <si>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</si>
  <si>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</si>
  <si>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</si>
  <si>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</si>
  <si>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</si>
  <si>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</si>
  <si>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</si>
  <si>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</si>
  <si>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</si>
  <si>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</si>
  <si>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</si>
  <si>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</si>
  <si>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</si>
  <si>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</si>
  <si>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</si>
  <si>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</si>
  <si>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</si>
  <si>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</si>
  <si>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</si>
  <si>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</si>
  <si>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</si>
  <si>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</si>
  <si>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</si>
  <si>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</si>
  <si>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</si>
  <si>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</si>
  <si>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</si>
  <si>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</si>
  <si>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</si>
  <si>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</si>
  <si>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</si>
  <si>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</si>
  <si>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</si>
  <si>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</si>
  <si>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</si>
  <si>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</si>
  <si>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</si>
  <si>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</si>
  <si>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</si>
  <si>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</si>
  <si>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</si>
  <si>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</si>
  <si>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</si>
  <si>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</si>
  <si>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</si>
  <si>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</si>
  <si>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</si>
  <si>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</si>
  <si>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</si>
  <si>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</si>
  <si>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</si>
  <si>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</si>
  <si>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</si>
  <si>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</si>
  <si>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</si>
  <si>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</si>
  <si>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</si>
  <si>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</si>
  <si>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</si>
  <si>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</si>
  <si>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</si>
  <si>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</si>
  <si>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</si>
  <si>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</si>
  <si>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</si>
  <si>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</si>
  <si>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</si>
  <si>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</si>
  <si>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</si>
  <si>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</si>
  <si>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</si>
  <si>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</si>
  <si>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</si>
  <si>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</si>
  <si>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</si>
  <si>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</si>
  <si>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</si>
  <si>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</si>
  <si>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</si>
  <si>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</si>
  <si>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</si>
  <si>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</si>
  <si>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</si>
  <si>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</si>
  <si>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</si>
  <si>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</si>
  <si>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</si>
  <si>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</si>
  <si>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</si>
  <si>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</si>
  <si>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</si>
  <si>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</si>
  <si>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</si>
  <si>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</si>
  <si>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</si>
  <si>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</si>
  <si>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</si>
  <si>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</si>
  <si>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</si>
  <si>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</si>
  <si>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</si>
  <si>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</si>
  <si>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</si>
  <si>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</si>
  <si>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</si>
  <si>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</si>
  <si>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</si>
  <si>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</si>
  <si>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</si>
  <si>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</si>
  <si>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</si>
  <si>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</si>
  <si>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</si>
  <si>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</si>
  <si>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</si>
  <si>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</si>
  <si>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</si>
  <si>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</si>
  <si>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</si>
  <si>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</si>
  <si>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</si>
  <si>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</si>
  <si>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</si>
  <si>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</si>
  <si>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</si>
  <si>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</si>
  <si>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</si>
  <si>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</si>
  <si>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</si>
  <si>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</si>
  <si>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</si>
  <si>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</si>
  <si>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</si>
  <si>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</si>
  <si>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</si>
  <si>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</si>
  <si>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</si>
  <si>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</si>
  <si>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</si>
  <si>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</si>
  <si>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</si>
  <si>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</si>
  <si>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</si>
  <si>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</si>
  <si>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</si>
  <si>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</si>
  <si>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</si>
  <si>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</si>
  <si>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</si>
  <si>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</si>
  <si>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</si>
  <si>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</si>
  <si>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</si>
  <si>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</si>
  <si>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</si>
  <si>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</si>
  <si>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</si>
  <si>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</si>
  <si>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</si>
  <si>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</si>
  <si>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</si>
  <si>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</si>
  <si>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</si>
  <si>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</si>
  <si>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</si>
  <si>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</si>
  <si>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</si>
  <si>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</si>
  <si>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</si>
  <si>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</si>
  <si>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</si>
  <si>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</si>
  <si>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</si>
  <si>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</si>
  <si>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</si>
  <si>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</si>
  <si>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</si>
  <si>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</si>
  <si>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</si>
  <si>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</si>
  <si>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</si>
  <si>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</si>
  <si>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</si>
  <si>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</si>
  <si>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</si>
  <si>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</si>
  <si>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</si>
  <si>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</si>
  <si>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</si>
  <si>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</si>
  <si>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</si>
  <si>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</si>
  <si>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</si>
  <si>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</si>
  <si>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</si>
  <si>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</si>
  <si>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</si>
  <si>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</si>
  <si>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</si>
  <si>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</si>
  <si>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</si>
  <si>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</si>
  <si>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</si>
  <si>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</si>
  <si>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</si>
  <si>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</si>
  <si>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</si>
  <si>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</si>
  <si>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</si>
  <si>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</si>
  <si>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</si>
  <si>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</si>
  <si>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</si>
  <si>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</si>
  <si>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</si>
  <si>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</si>
  <si>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</si>
  <si>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</si>
  <si>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</si>
  <si>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</si>
  <si>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</si>
  <si>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</si>
  <si>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</si>
  <si>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</si>
  <si>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</si>
  <si>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</si>
  <si>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</si>
  <si>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</si>
  <si>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</si>
  <si>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</si>
  <si>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</si>
  <si>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</si>
  <si>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</si>
  <si>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</si>
  <si>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</si>
  <si>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</si>
  <si>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</si>
  <si>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</si>
  <si>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</si>
  <si>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</si>
  <si>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</si>
  <si>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</si>
  <si>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</si>
  <si>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</si>
  <si>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</si>
  <si>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</si>
  <si>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</si>
  <si>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</si>
  <si>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</si>
  <si>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</si>
  <si>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</si>
  <si>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</si>
  <si>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</si>
  <si>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</si>
  <si>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</si>
  <si>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</si>
  <si>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</si>
  <si>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</si>
  <si>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</si>
  <si>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</si>
  <si>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</si>
  <si>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</si>
  <si>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</si>
  <si>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</si>
  <si>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</si>
  <si>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</si>
  <si>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</si>
  <si>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</si>
  <si>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</si>
  <si>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</si>
  <si>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</si>
  <si>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</si>
  <si>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</si>
  <si>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</si>
  <si>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</si>
  <si>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</si>
  <si>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</si>
  <si>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</si>
  <si>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</si>
  <si>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</si>
  <si>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</si>
  <si>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</si>
  <si>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</si>
  <si>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</si>
  <si>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</si>
  <si>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</si>
  <si>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</si>
  <si>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</si>
  <si>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</si>
  <si>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</si>
  <si>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</si>
  <si>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</si>
  <si>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</si>
  <si>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</si>
  <si>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</si>
  <si>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</si>
  <si>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</si>
  <si>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</si>
  <si>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</si>
  <si>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</si>
  <si>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</si>
  <si>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</si>
  <si>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</si>
  <si>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</si>
  <si>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</si>
  <si>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</si>
  <si>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</si>
  <si>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</si>
  <si>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</si>
  <si>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</si>
  <si>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</si>
  <si>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</si>
  <si>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</si>
  <si>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</si>
  <si>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</si>
  <si>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</si>
  <si>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</si>
  <si>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</si>
  <si>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</si>
  <si>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</si>
  <si>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</si>
  <si>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</si>
  <si>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</si>
  <si>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</si>
  <si>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</si>
  <si>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</si>
  <si>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</si>
  <si>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</si>
  <si>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</si>
  <si>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</si>
  <si>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</si>
  <si>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</si>
  <si>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</si>
  <si>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</si>
  <si>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</si>
  <si>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</si>
  <si>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</si>
  <si>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</si>
  <si>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</si>
  <si>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</si>
  <si>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</si>
  <si>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</si>
  <si>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</si>
  <si>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</si>
  <si>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</si>
  <si>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</si>
  <si>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</si>
  <si>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</si>
  <si>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</si>
  <si>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</si>
  <si>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</si>
  <si>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</si>
  <si>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</si>
  <si>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</si>
  <si>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</si>
  <si>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</si>
  <si>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</si>
  <si>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</si>
  <si>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</si>
  <si>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</si>
  <si>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</si>
  <si>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</si>
  <si>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</si>
  <si>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</si>
  <si>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</si>
  <si>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</si>
  <si>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</si>
  <si>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</si>
  <si>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</si>
  <si>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</si>
  <si>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</si>
  <si>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</si>
  <si>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</si>
  <si>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</si>
  <si>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</si>
  <si>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</si>
  <si>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</si>
  <si>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</si>
  <si>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</si>
  <si>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</si>
  <si>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</si>
  <si>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</si>
  <si>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</si>
  <si>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</si>
  <si>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</si>
  <si>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</si>
  <si>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</si>
  <si>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</si>
  <si>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</si>
  <si>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</si>
  <si>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</si>
  <si>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</si>
  <si>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</si>
  <si>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</si>
  <si>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</si>
  <si>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</si>
  <si>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</si>
  <si>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</si>
  <si>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</si>
  <si>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</si>
  <si>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</si>
  <si>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</si>
  <si>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</si>
  <si>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</si>
  <si>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</si>
  <si>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</si>
  <si>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</si>
  <si>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</si>
  <si>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</si>
  <si>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</si>
  <si>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</si>
  <si>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</si>
  <si>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</si>
  <si>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</si>
  <si>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</si>
  <si>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</si>
  <si>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</si>
  <si>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</si>
  <si>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</si>
  <si>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</si>
  <si>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</si>
  <si>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</si>
  <si>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</si>
  <si>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</si>
  <si>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</si>
  <si>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</si>
  <si>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</si>
  <si>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</si>
  <si>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</si>
  <si>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</si>
  <si>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</si>
  <si>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</si>
  <si>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</si>
  <si>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</si>
  <si>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</si>
  <si>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</si>
  <si>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</si>
  <si>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</si>
  <si>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</si>
  <si>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</si>
  <si>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</si>
  <si>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</si>
  <si>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</si>
  <si>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</si>
  <si>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</si>
  <si>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</si>
  <si>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</si>
  <si>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</si>
  <si>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</si>
  <si>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</si>
  <si>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</si>
  <si>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</si>
  <si>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</si>
  <si>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</si>
  <si>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</si>
  <si>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</si>
  <si>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</si>
  <si>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</si>
  <si>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</si>
  <si>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</si>
  <si>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</si>
  <si>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</si>
  <si>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</si>
  <si>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</si>
  <si>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</si>
  <si>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</si>
  <si>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</si>
  <si>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</si>
  <si>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</si>
  <si>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</si>
  <si>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</si>
  <si>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</si>
  <si>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</si>
  <si>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</si>
  <si>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</si>
  <si>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</si>
  <si>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</si>
  <si>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</si>
  <si>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</si>
  <si>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</si>
  <si>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</si>
  <si>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</si>
  <si>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</si>
  <si>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</si>
  <si>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</si>
  <si>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</si>
  <si>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</si>
  <si>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</si>
  <si>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</si>
  <si>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</si>
  <si>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</si>
  <si>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</si>
  <si>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</si>
  <si>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</si>
  <si>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</si>
  <si>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</si>
  <si>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</si>
  <si>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</si>
  <si>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</si>
  <si>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</si>
  <si>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</si>
  <si>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</si>
  <si>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</si>
  <si>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</si>
  <si>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</si>
  <si>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</si>
  <si>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</si>
  <si>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</si>
  <si>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</si>
  <si>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</si>
  <si>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</si>
  <si>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</si>
  <si>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</si>
  <si>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</si>
  <si>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</si>
  <si>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</si>
  <si>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</si>
  <si>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</si>
  <si>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</si>
  <si>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</si>
  <si>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</si>
  <si>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</si>
  <si>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</si>
  <si>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</si>
  <si>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</si>
  <si>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</si>
  <si>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</si>
  <si>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</si>
  <si>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</si>
  <si>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</si>
  <si>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</si>
  <si>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</si>
  <si>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</si>
  <si>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</si>
  <si>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</si>
  <si>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</si>
  <si>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</si>
  <si>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</si>
  <si>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</si>
  <si>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</si>
  <si>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</si>
  <si>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</si>
  <si>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</si>
  <si>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</si>
  <si>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</si>
  <si>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</si>
  <si>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</si>
  <si>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</si>
  <si>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</si>
  <si>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</si>
  <si>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</si>
  <si>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</si>
  <si>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</si>
  <si>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</si>
  <si>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</si>
  <si>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</si>
  <si>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</si>
  <si>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</si>
  <si>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</si>
  <si>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</si>
  <si>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</si>
  <si>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</si>
  <si>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</si>
  <si>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</si>
  <si>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</si>
  <si>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</si>
  <si>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</si>
  <si>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</si>
  <si>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</si>
  <si>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</si>
  <si>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</si>
  <si>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</si>
  <si>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</si>
  <si>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</si>
  <si>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</si>
  <si>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</si>
  <si>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</si>
  <si>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</si>
  <si>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</si>
  <si>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</si>
  <si>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</si>
  <si>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</si>
  <si>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</si>
  <si>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</si>
  <si>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</si>
  <si>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</si>
  <si>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</si>
  <si>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</si>
  <si>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</si>
  <si>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</si>
  <si>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</si>
  <si>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</si>
  <si>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</si>
  <si>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</si>
  <si>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</si>
  <si>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</si>
  <si>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</si>
  <si>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</si>
  <si>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</si>
  <si>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</si>
  <si>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</si>
  <si>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</si>
  <si>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</si>
  <si>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</si>
  <si>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</si>
  <si>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</si>
  <si>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</si>
  <si>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</si>
  <si>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</si>
  <si>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</si>
  <si>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</si>
  <si>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</si>
  <si>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</si>
  <si>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</si>
  <si>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</si>
  <si>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</si>
  <si>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</si>
  <si>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</si>
  <si>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</si>
  <si>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</si>
  <si>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</si>
  <si>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</si>
  <si>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</si>
  <si>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</si>
  <si>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</si>
  <si>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</si>
  <si>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</si>
  <si>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</si>
  <si>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</si>
  <si>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</si>
  <si>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</si>
  <si>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</si>
  <si>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</si>
  <si>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</si>
  <si>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</si>
  <si>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</si>
  <si>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</si>
  <si>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</si>
  <si>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</si>
  <si>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</si>
  <si>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</si>
  <si>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</si>
  <si>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</si>
  <si>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</si>
  <si>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</si>
  <si>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</si>
  <si>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</si>
  <si>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</si>
  <si>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</si>
  <si>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</si>
  <si>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</si>
  <si>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</si>
  <si>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</si>
  <si>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</si>
  <si>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</si>
  <si>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</si>
  <si>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</si>
  <si>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</si>
  <si>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</si>
  <si>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</si>
  <si>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</si>
  <si>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</si>
  <si>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</si>
  <si>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</si>
  <si>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</si>
  <si>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</si>
  <si>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</si>
  <si>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</si>
  <si>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</si>
  <si>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</si>
  <si>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</si>
  <si>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</si>
  <si>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</si>
  <si>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</si>
  <si>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</si>
  <si>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</si>
  <si>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</si>
  <si>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</si>
  <si>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</si>
  <si>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</si>
  <si>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</si>
  <si>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</si>
  <si>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</si>
  <si>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</si>
  <si>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</si>
  <si>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</si>
  <si>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</si>
  <si>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</si>
  <si>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</si>
  <si>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</si>
  <si>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</si>
  <si>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</si>
  <si>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</si>
  <si>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</si>
  <si>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</si>
  <si>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</si>
  <si>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</si>
  <si>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</si>
  <si>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</si>
  <si>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</si>
  <si>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</si>
  <si>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</si>
  <si>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</si>
  <si>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</si>
  <si>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</si>
  <si>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</si>
  <si>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</si>
  <si>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</si>
  <si>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</si>
  <si>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</si>
  <si>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</si>
  <si>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</si>
  <si>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</si>
  <si>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</si>
  <si>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</si>
  <si>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</si>
  <si>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</si>
  <si>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</si>
  <si>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</si>
  <si>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</si>
  <si>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</si>
  <si>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</si>
  <si>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</si>
  <si>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</si>
  <si>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</si>
  <si>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</si>
  <si>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</si>
  <si>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</si>
  <si>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</si>
  <si>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</si>
  <si>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</si>
  <si>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</si>
  <si>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</si>
  <si>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</si>
  <si>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</si>
  <si>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</si>
  <si>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</si>
  <si>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</si>
  <si>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</si>
  <si>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</si>
  <si>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</si>
  <si>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</si>
  <si>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</si>
  <si>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</si>
  <si>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</si>
  <si>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</si>
  <si>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</si>
  <si>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</si>
  <si>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</si>
  <si>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</si>
  <si>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</si>
  <si>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</si>
  <si>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</si>
  <si>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</si>
  <si>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</si>
  <si>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</si>
  <si>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</si>
  <si>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</si>
  <si>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</si>
  <si>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</si>
  <si>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</si>
  <si>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</si>
  <si>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</si>
  <si>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</si>
  <si>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</si>
  <si>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</si>
  <si>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</si>
  <si>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</si>
  <si>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</si>
  <si>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</si>
  <si>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</si>
  <si>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</si>
  <si>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</si>
  <si>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</si>
  <si>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</si>
  <si>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</si>
  <si>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</si>
  <si>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</si>
  <si>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</si>
  <si>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</si>
  <si>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</si>
  <si>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</si>
  <si>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</si>
  <si>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</si>
  <si>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</si>
  <si>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</si>
  <si>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</si>
  <si>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</si>
  <si>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</si>
  <si>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</si>
  <si>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</si>
  <si>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</si>
  <si>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</si>
  <si>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</si>
  <si>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</si>
  <si>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</si>
  <si>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</si>
  <si>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</si>
  <si>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</si>
  <si>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</si>
  <si>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</si>
  <si>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</si>
  <si>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</si>
  <si>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</si>
  <si>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</si>
  <si>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</si>
  <si>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</si>
  <si>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</si>
  <si>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</si>
  <si>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</si>
  <si>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</si>
  <si>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</si>
  <si>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</si>
  <si>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</si>
  <si>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</si>
  <si>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</si>
  <si>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</si>
  <si>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</si>
  <si>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</si>
  <si>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</si>
  <si>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</si>
  <si>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</si>
  <si>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</si>
  <si>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</si>
  <si>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</si>
  <si>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</si>
  <si>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</si>
  <si>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</si>
  <si>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</si>
  <si>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</si>
  <si>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</si>
  <si>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</si>
  <si>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</si>
  <si>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</si>
  <si>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</si>
  <si>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</si>
  <si>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</si>
  <si>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</si>
  <si>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</si>
  <si>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</si>
  <si>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</si>
  <si>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</si>
  <si>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</si>
  <si>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</si>
  <si>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</si>
  <si>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</si>
  <si>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</si>
  <si>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</si>
  <si>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</si>
  <si>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</si>
  <si>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</si>
  <si>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</si>
  <si>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</si>
  <si>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</si>
  <si>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</si>
  <si>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</si>
  <si>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</si>
  <si>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</si>
  <si>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</si>
  <si>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</si>
  <si>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</si>
  <si>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</si>
  <si>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</si>
  <si>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</si>
  <si>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</si>
  <si>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</si>
  <si>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</si>
  <si>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</si>
  <si>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</si>
  <si>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</si>
  <si>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</si>
  <si>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</si>
  <si>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</si>
  <si>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</si>
  <si>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</si>
  <si>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</si>
  <si>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</si>
  <si>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</si>
  <si>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</si>
  <si>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</si>
  <si>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</si>
  <si>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</si>
  <si>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</si>
  <si>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</si>
  <si>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</si>
  <si>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</si>
  <si>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</si>
  <si>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</si>
  <si>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</si>
  <si>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</si>
  <si>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</si>
  <si>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</si>
  <si>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</si>
  <si>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</si>
  <si>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</si>
  <si>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</si>
  <si>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</si>
  <si>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</si>
  <si>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</si>
  <si>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</si>
  <si>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</si>
  <si>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</si>
  <si>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</si>
  <si>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</si>
  <si>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</si>
  <si>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</si>
  <si>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</si>
  <si>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</si>
  <si>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</si>
  <si>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</si>
  <si>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</si>
  <si>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</si>
  <si>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</si>
  <si>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</si>
  <si>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</si>
  <si>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</si>
  <si>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</si>
  <si>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</si>
  <si>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</si>
  <si>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</si>
  <si>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</si>
  <si>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</si>
  <si>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</si>
  <si>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</si>
  <si>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</si>
  <si>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</si>
  <si>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</si>
  <si>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</si>
  <si>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</si>
  <si>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</si>
  <si>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</si>
  <si>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</si>
  <si>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</si>
  <si>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</si>
  <si>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</si>
  <si>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</si>
  <si>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</si>
  <si>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</si>
  <si>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</si>
  <si>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</si>
  <si>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</si>
  <si>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</si>
  <si>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</si>
  <si>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</si>
  <si>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</si>
  <si>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</si>
  <si>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</si>
  <si>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</si>
  <si>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</si>
  <si>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</si>
  <si>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</si>
  <si>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</si>
  <si>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</si>
  <si>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</si>
  <si>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</si>
  <si>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</si>
  <si>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</si>
  <si>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</si>
  <si>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</si>
  <si>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</si>
  <si>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</si>
  <si>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</si>
  <si>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</si>
  <si>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</si>
  <si>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</si>
  <si>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</si>
  <si>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</si>
  <si>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</si>
  <si>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</si>
  <si>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</si>
  <si>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</si>
  <si>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</si>
  <si>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</si>
  <si>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</si>
  <si>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</si>
  <si>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</si>
  <si>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</si>
  <si>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</si>
  <si>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</si>
  <si>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</si>
  <si>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</si>
  <si>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</si>
  <si>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</si>
  <si>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</si>
  <si>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</si>
  <si>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</si>
  <si>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</si>
  <si>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</si>
  <si>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</si>
  <si>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</si>
  <si>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</si>
  <si>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</si>
  <si>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</si>
  <si>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</si>
  <si>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</si>
  <si>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</si>
  <si>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</si>
  <si>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</si>
  <si>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</si>
  <si>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</si>
  <si>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</si>
  <si>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</si>
  <si>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</si>
  <si>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</si>
  <si>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</si>
  <si>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</si>
  <si>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</si>
  <si>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</si>
  <si>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</si>
  <si>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</si>
  <si>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</si>
  <si>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</si>
  <si>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</si>
  <si>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</si>
  <si>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</si>
  <si>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</si>
  <si>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</si>
  <si>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</si>
  <si>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</si>
  <si>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</si>
  <si>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</si>
  <si>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</si>
  <si>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</si>
  <si>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</si>
  <si>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</si>
  <si>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</si>
  <si>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</si>
  <si>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</si>
  <si>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</si>
  <si>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</si>
  <si>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</si>
  <si>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</si>
  <si>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</si>
  <si>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</si>
  <si>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</si>
  <si>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</si>
  <si>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</si>
  <si>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</si>
  <si>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</si>
  <si>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</si>
  <si>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</si>
  <si>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</si>
  <si>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</si>
  <si>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</si>
  <si>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</si>
  <si>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</si>
  <si>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</si>
  <si>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</si>
  <si>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</si>
  <si>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</si>
  <si>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</si>
  <si>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</si>
  <si>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</si>
  <si>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</si>
  <si>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</si>
  <si>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</si>
  <si>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</si>
  <si>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</si>
  <si>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</si>
  <si>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</si>
  <si>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</si>
  <si>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</si>
  <si>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</si>
  <si>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</si>
  <si>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</si>
  <si>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</si>
  <si>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</si>
  <si>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</si>
  <si>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</si>
  <si>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</si>
  <si>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</si>
  <si>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</si>
  <si>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</si>
  <si>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</si>
  <si>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</si>
  <si>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</si>
  <si>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</si>
  <si>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</si>
  <si>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</si>
  <si>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</si>
  <si>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</si>
  <si>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</si>
  <si>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</si>
  <si>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</si>
  <si>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</si>
  <si>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</si>
  <si>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</si>
  <si>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</si>
  <si>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</si>
  <si>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</si>
  <si>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</si>
  <si>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</si>
  <si>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</si>
  <si>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</si>
  <si>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</si>
  <si>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</si>
  <si>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</si>
  <si>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</si>
  <si>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</si>
  <si>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</si>
  <si>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</si>
  <si>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</si>
  <si>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</si>
  <si>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</si>
  <si>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</si>
  <si>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</si>
  <si>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</si>
  <si>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</si>
  <si>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</si>
  <si>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</si>
  <si>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</si>
  <si>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</si>
  <si>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</si>
  <si>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</si>
  <si>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</si>
  <si>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</si>
  <si>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</si>
  <si>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</si>
  <si>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</si>
  <si>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</si>
  <si>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</si>
  <si>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</si>
  <si>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</si>
  <si>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</si>
  <si>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</si>
  <si>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</si>
  <si>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</si>
  <si>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</si>
  <si>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</si>
  <si>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</si>
  <si>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</si>
  <si>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</si>
  <si>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</si>
  <si>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</si>
  <si>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</si>
  <si>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</si>
  <si>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</si>
  <si>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</si>
  <si>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</si>
  <si>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</si>
  <si>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</si>
  <si>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</si>
  <si>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</si>
  <si>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</si>
  <si>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</si>
  <si>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</si>
  <si>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</si>
  <si>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</si>
  <si>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</si>
  <si>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</si>
  <si>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</si>
  <si>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</si>
  <si>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</si>
  <si>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</si>
  <si>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</si>
  <si>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</si>
  <si>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</si>
  <si>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</si>
  <si>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</si>
  <si>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</si>
  <si>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</si>
  <si>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</si>
  <si>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</si>
  <si>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</si>
  <si>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</si>
  <si>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</si>
  <si>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</si>
  <si>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</si>
  <si>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</si>
  <si>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</si>
  <si>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</si>
  <si>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</si>
  <si>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</si>
  <si>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</si>
  <si>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</si>
  <si>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</si>
  <si>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</si>
  <si>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</si>
  <si>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</si>
  <si>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</si>
  <si>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</si>
  <si>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</si>
  <si>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</si>
  <si>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</si>
  <si>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</si>
  <si>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</si>
  <si>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</si>
  <si>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</si>
  <si>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</si>
  <si>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</si>
  <si>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</si>
  <si>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</si>
  <si>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</si>
  <si>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</si>
  <si>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</si>
  <si>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</si>
  <si>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</si>
  <si>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</si>
  <si>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</si>
  <si>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</si>
  <si>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</si>
  <si>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</si>
  <si>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</si>
  <si>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</si>
  <si>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</si>
  <si>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</si>
  <si>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</si>
  <si>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</si>
  <si>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</si>
  <si>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</si>
  <si>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</si>
  <si>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</si>
  <si>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</si>
  <si>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</si>
  <si>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</si>
  <si>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</si>
  <si>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</si>
  <si>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</si>
  <si>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</si>
  <si>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</si>
  <si>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</si>
  <si>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</si>
  <si>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</si>
  <si>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</si>
  <si>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</si>
  <si>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</si>
  <si>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</si>
  <si>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</si>
  <si>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</si>
  <si>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</si>
  <si>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</si>
  <si>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</si>
  <si>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</si>
  <si>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</si>
  <si>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</si>
  <si>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</si>
  <si>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</si>
  <si>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</si>
  <si>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</si>
  <si>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</si>
  <si>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</si>
  <si>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</si>
  <si>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</si>
  <si>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</si>
  <si>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</si>
  <si>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</si>
  <si>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</si>
  <si>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</si>
  <si>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</si>
  <si>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</si>
  <si>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</si>
  <si>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</si>
  <si>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</si>
  <si>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</si>
  <si>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</si>
  <si>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</si>
  <si>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</si>
  <si>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</si>
  <si>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</si>
  <si>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</si>
  <si>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</si>
  <si>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</si>
  <si>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</si>
  <si>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</si>
  <si>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</si>
  <si>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</si>
  <si>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</si>
  <si>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</si>
  <si>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</si>
  <si>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</si>
  <si>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</si>
  <si>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</si>
  <si>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</si>
  <si>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</si>
  <si>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</si>
  <si>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</si>
  <si>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</si>
  <si>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</si>
  <si>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</si>
  <si>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</si>
  <si>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</si>
  <si>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</si>
  <si>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</si>
  <si>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</si>
  <si>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</si>
  <si>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</si>
  <si>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</si>
  <si>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</si>
  <si>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</si>
  <si>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</si>
  <si>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</si>
  <si>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</si>
  <si>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</si>
  <si>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</si>
  <si>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</si>
  <si>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</si>
  <si>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</si>
  <si>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</si>
  <si>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</si>
  <si>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</si>
  <si>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</si>
  <si>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</si>
  <si>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</si>
  <si>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</si>
  <si>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</si>
  <si>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</si>
  <si>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</si>
  <si>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</si>
  <si>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</si>
  <si>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</si>
  <si>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</si>
  <si>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</si>
  <si>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</si>
  <si>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</si>
  <si>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</si>
  <si>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</si>
  <si>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</si>
  <si>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</si>
  <si>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</si>
  <si>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</si>
  <si>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</si>
  <si>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</si>
  <si>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</si>
  <si>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</si>
  <si>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</si>
  <si>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</si>
  <si>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</si>
  <si>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</si>
  <si>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</si>
  <si>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</si>
  <si>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</si>
  <si>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</si>
  <si>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</si>
  <si>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</si>
  <si>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</si>
  <si>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</si>
  <si>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</si>
  <si>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</si>
  <si>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</si>
  <si>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</si>
  <si>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</si>
  <si>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</si>
  <si>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</si>
  <si>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</si>
  <si>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</si>
  <si>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</si>
  <si>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</si>
  <si>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</si>
  <si>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</si>
  <si>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</si>
  <si>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</si>
  <si>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</si>
  <si>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</si>
  <si>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</si>
  <si>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</si>
  <si>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</si>
  <si>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</si>
  <si>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</si>
  <si>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</si>
  <si>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</si>
  <si>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</si>
  <si>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</si>
  <si>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</si>
  <si>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</si>
  <si>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</si>
  <si>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</si>
  <si>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</si>
  <si>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</si>
  <si>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</si>
  <si>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</si>
  <si>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</si>
  <si>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</si>
  <si>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</si>
  <si>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</si>
  <si>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</si>
  <si>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</si>
  <si>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</si>
  <si>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</si>
  <si>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</si>
  <si>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</si>
  <si>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</si>
  <si>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</si>
  <si>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</si>
  <si>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</si>
  <si>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</si>
  <si>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</si>
  <si>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</si>
  <si>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</si>
  <si>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</si>
  <si>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</si>
  <si>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</si>
  <si>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</si>
  <si>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</si>
  <si>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</si>
  <si>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</si>
  <si>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</si>
  <si>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</si>
  <si>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</si>
  <si>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</si>
  <si>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</si>
  <si>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</si>
  <si>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</si>
  <si>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</si>
  <si>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</si>
  <si>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</si>
  <si>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</si>
  <si>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</si>
  <si>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</si>
  <si>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</si>
  <si>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</si>
  <si>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</si>
  <si>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</si>
  <si>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</si>
  <si>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</si>
  <si>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</si>
  <si>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</si>
  <si>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</si>
  <si>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</si>
  <si>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</si>
  <si>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</si>
  <si>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</si>
  <si>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</si>
  <si>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</si>
  <si>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</si>
  <si>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</si>
  <si>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</si>
  <si>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</si>
  <si>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</si>
  <si>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</si>
  <si>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</si>
  <si>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</si>
  <si>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</si>
  <si>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</si>
  <si>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</si>
  <si>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</si>
  <si>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</si>
  <si>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</si>
  <si>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</si>
  <si>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</si>
  <si>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</si>
  <si>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</si>
  <si>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</si>
  <si>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</si>
  <si>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</si>
  <si>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</si>
  <si>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</si>
  <si>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</si>
  <si>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</si>
  <si>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</si>
  <si>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</si>
  <si>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</si>
  <si>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</si>
  <si>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</si>
  <si>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</si>
  <si>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</si>
  <si>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</si>
  <si>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</si>
  <si>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</si>
  <si>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</si>
  <si>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</si>
  <si>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</si>
  <si>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</si>
  <si>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</si>
  <si>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</si>
  <si>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</si>
  <si>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</si>
  <si>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</si>
  <si>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</si>
  <si>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</si>
  <si>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</si>
  <si>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</si>
  <si>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</si>
  <si>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</si>
  <si>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</si>
  <si>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</si>
  <si>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</si>
  <si>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</si>
  <si>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</si>
  <si>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</si>
  <si>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</si>
  <si>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</si>
  <si>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</si>
  <si>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</si>
  <si>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</si>
  <si>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</si>
  <si>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</si>
  <si>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</si>
  <si>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</si>
  <si>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</si>
  <si>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</si>
  <si>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</si>
  <si>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</si>
  <si>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</si>
  <si>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</si>
  <si>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</si>
  <si>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</si>
  <si>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</si>
  <si>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</si>
  <si>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</si>
  <si>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</si>
  <si>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</si>
  <si>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</si>
  <si>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</si>
  <si>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</si>
  <si>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</si>
  <si>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</si>
  <si>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</si>
  <si>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</si>
  <si>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</si>
  <si>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</si>
  <si>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</si>
  <si>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</si>
  <si>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</si>
  <si>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</si>
  <si>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</si>
  <si>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</si>
  <si>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</si>
  <si>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</si>
  <si>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</si>
  <si>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</si>
  <si>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</si>
  <si>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</si>
  <si>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</si>
  <si>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</si>
  <si>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</si>
  <si>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</si>
  <si>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</si>
  <si>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</si>
  <si>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</si>
  <si>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</si>
  <si>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</si>
  <si>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</si>
  <si>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</si>
  <si>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</si>
  <si>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</si>
  <si>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</si>
  <si>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</si>
  <si>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</si>
  <si>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</si>
  <si>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</si>
  <si>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</si>
  <si>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</si>
  <si>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</si>
  <si>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</si>
  <si>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</si>
  <si>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</si>
  <si>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</si>
  <si>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</si>
  <si>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</si>
  <si>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</si>
  <si>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</si>
  <si>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</si>
  <si>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</si>
  <si>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</si>
  <si>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</si>
  <si>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</si>
  <si>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</si>
  <si>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</si>
  <si>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</si>
  <si>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</si>
  <si>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</si>
  <si>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</si>
  <si>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</si>
  <si>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</si>
  <si>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</si>
  <si>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</si>
  <si>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</si>
  <si>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</si>
  <si>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</si>
  <si>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</si>
  <si>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</si>
  <si>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</si>
  <si>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</si>
  <si>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</si>
  <si>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</si>
  <si>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</si>
  <si>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</si>
  <si>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</si>
  <si>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</si>
  <si>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</si>
  <si>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</si>
  <si>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</si>
  <si>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</si>
  <si>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</si>
  <si>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</si>
  <si>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</si>
  <si>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</si>
  <si>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</si>
  <si>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</si>
  <si>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</si>
  <si>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</si>
  <si>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</si>
  <si>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</si>
  <si>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</si>
  <si>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</si>
  <si>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</si>
  <si>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</si>
  <si>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</si>
  <si>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</si>
  <si>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</si>
  <si>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</si>
  <si>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</si>
  <si>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</si>
  <si>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</si>
  <si>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</si>
  <si>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</si>
  <si>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</si>
  <si>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</si>
  <si>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</si>
  <si>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</si>
  <si>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</si>
  <si>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</si>
  <si>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</si>
  <si>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</si>
  <si>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</si>
  <si>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</si>
  <si>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</si>
  <si>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</si>
  <si>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</si>
  <si>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</si>
  <si>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</si>
  <si>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</si>
  <si>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</si>
  <si>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</si>
  <si>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</si>
  <si>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</si>
  <si>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</si>
  <si>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</si>
  <si>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</si>
  <si>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</si>
  <si>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</si>
  <si>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</si>
  <si>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</si>
  <si>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</si>
  <si>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</si>
  <si>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</si>
  <si>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</si>
  <si>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</si>
  <si>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</si>
  <si>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</si>
  <si>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</si>
  <si>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</si>
  <si>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</si>
  <si>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</si>
  <si>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</si>
  <si>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</si>
  <si>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</si>
  <si>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</si>
  <si>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</si>
  <si>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</si>
  <si>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</si>
  <si>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</si>
  <si>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</si>
  <si>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</si>
  <si>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</si>
  <si>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</si>
  <si>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</si>
  <si>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</si>
  <si>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</si>
  <si>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</si>
  <si>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</si>
  <si>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</si>
  <si>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</si>
  <si>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</si>
  <si>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</si>
  <si>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</si>
  <si>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</si>
  <si>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</si>
  <si>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</si>
  <si>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</si>
  <si>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</si>
  <si>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</si>
  <si>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</si>
  <si>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</si>
  <si>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</si>
  <si>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</si>
  <si>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</si>
  <si>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</si>
  <si>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</si>
  <si>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</si>
  <si>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</si>
  <si>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</si>
  <si>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</si>
  <si>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</si>
  <si>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</si>
  <si>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</si>
  <si>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</si>
  <si>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</si>
  <si>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</si>
  <si>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</si>
  <si>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</si>
  <si>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</si>
  <si>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</si>
  <si>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</si>
  <si>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</si>
  <si>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</si>
  <si>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</si>
  <si>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</si>
  <si>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</si>
  <si>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</si>
  <si>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</si>
  <si>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</si>
  <si>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</si>
  <si>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</si>
  <si>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</si>
  <si>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</si>
  <si>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</si>
  <si>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</si>
  <si>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</si>
  <si>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</si>
  <si>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</si>
  <si>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</si>
  <si>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</si>
  <si>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</si>
  <si>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</si>
  <si>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</si>
  <si>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</si>
  <si>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</si>
  <si>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</si>
  <si>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</si>
  <si>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</si>
  <si>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</si>
  <si>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</si>
  <si>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</si>
  <si>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</si>
  <si>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</si>
  <si>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</si>
  <si>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</si>
  <si>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</si>
  <si>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</si>
  <si>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</si>
  <si>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</si>
  <si>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</si>
  <si>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</si>
  <si>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</si>
  <si>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</si>
  <si>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</si>
  <si>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</si>
  <si>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</si>
  <si>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</si>
  <si>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</si>
  <si>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</si>
  <si>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</si>
  <si>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</si>
  <si>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</si>
  <si>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</si>
  <si>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</si>
  <si>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</si>
  <si>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</si>
  <si>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</si>
  <si>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</si>
  <si>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</si>
  <si>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</si>
  <si>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</si>
  <si>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</si>
  <si>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</si>
  <si>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</si>
  <si>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</si>
  <si>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</si>
  <si>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</si>
  <si>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</si>
  <si>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</si>
  <si>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</si>
  <si>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</si>
  <si>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</si>
  <si>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</si>
  <si>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</si>
  <si>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</si>
  <si>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</si>
  <si>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</si>
  <si>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</si>
  <si>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</si>
  <si>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</si>
  <si>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</si>
  <si>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</si>
  <si>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</si>
  <si>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</si>
  <si>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</si>
  <si>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</si>
  <si>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</si>
  <si>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</si>
  <si>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</si>
  <si>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</si>
  <si>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</si>
  <si>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</si>
  <si>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</si>
  <si>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</si>
  <si>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</si>
  <si>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</si>
  <si>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</si>
  <si>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</si>
  <si>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</si>
  <si>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</si>
  <si>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</si>
  <si>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</si>
  <si>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</si>
  <si>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</si>
  <si>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</si>
  <si>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</si>
  <si>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</si>
  <si>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</si>
  <si>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</si>
  <si>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</si>
  <si>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</si>
  <si>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</si>
  <si>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</si>
  <si>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</si>
  <si>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</si>
  <si>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</si>
  <si>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</si>
  <si>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</si>
  <si>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</si>
  <si>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</si>
  <si>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</si>
  <si>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</si>
  <si>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</si>
  <si>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</si>
  <si>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</si>
  <si>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</si>
  <si>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</si>
  <si>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</si>
  <si>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</si>
  <si>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</si>
  <si>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</si>
  <si>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</si>
  <si>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</si>
  <si>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</si>
  <si>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</si>
  <si>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</si>
  <si>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</si>
  <si>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</si>
  <si>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</si>
  <si>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</si>
  <si>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</si>
  <si>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</si>
  <si>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</si>
  <si>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</si>
  <si>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</si>
  <si>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</si>
  <si>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</si>
  <si>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</si>
  <si>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</si>
  <si>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</si>
  <si>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</si>
  <si>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</si>
  <si>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</si>
  <si>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</si>
  <si>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</si>
  <si>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</si>
  <si>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</si>
  <si>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</si>
  <si>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</si>
  <si>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</si>
  <si>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</si>
  <si>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</si>
  <si>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</si>
  <si>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</si>
  <si>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</si>
  <si>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</si>
  <si>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</si>
  <si>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</si>
  <si>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</si>
  <si>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</si>
  <si>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</si>
  <si>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</si>
  <si>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</si>
  <si>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</si>
  <si>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</si>
  <si>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</si>
  <si>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</si>
  <si>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</si>
  <si>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</si>
  <si>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</si>
  <si>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</si>
  <si>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</si>
  <si>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</si>
  <si>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</si>
  <si>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</si>
  <si>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</si>
  <si>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</si>
  <si>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</si>
  <si>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</si>
  <si>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</si>
  <si>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</si>
  <si>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</si>
  <si>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</si>
  <si>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</si>
  <si>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</si>
  <si>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</si>
  <si>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</si>
  <si>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</si>
  <si>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</si>
  <si>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</si>
  <si>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</si>
  <si>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</si>
  <si>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</si>
  <si>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</si>
  <si>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</si>
  <si>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</si>
  <si>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</si>
  <si>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</si>
  <si>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</si>
  <si>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</si>
  <si>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</si>
  <si>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</si>
  <si>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</si>
  <si>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</si>
  <si>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</si>
  <si>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</si>
  <si>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</si>
  <si>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</si>
  <si>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</si>
  <si>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</si>
  <si>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</si>
  <si>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</si>
  <si>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</si>
  <si>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</si>
  <si>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</si>
  <si>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</si>
  <si>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</si>
  <si>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</si>
  <si>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</si>
  <si>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</si>
  <si>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</si>
  <si>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</si>
  <si>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</si>
  <si>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</si>
  <si>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</si>
  <si>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</si>
  <si>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</si>
  <si>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</si>
  <si>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</si>
  <si>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</si>
  <si>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</si>
  <si>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</si>
  <si>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</si>
  <si>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</si>
  <si>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</si>
  <si>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</si>
  <si>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</si>
  <si>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</si>
  <si>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</si>
  <si>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</si>
  <si>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</si>
  <si>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</si>
  <si>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</si>
  <si>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</si>
  <si>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</si>
  <si>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</si>
  <si>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</si>
  <si>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</si>
  <si>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</si>
  <si>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</si>
  <si>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</si>
  <si>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</si>
  <si>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</si>
  <si>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</si>
  <si>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</si>
  <si>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</si>
  <si>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</si>
  <si>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</si>
  <si>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</si>
  <si>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</si>
  <si>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</si>
  <si>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</si>
  <si>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</si>
  <si>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</si>
  <si>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</si>
  <si>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</si>
  <si>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</si>
  <si>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</si>
  <si>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</si>
  <si>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</si>
  <si>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</si>
  <si>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</si>
  <si>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</si>
  <si>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</si>
  <si>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</si>
  <si>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</si>
  <si>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</si>
  <si>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</si>
  <si>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</si>
  <si>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</si>
  <si>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</si>
  <si>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</si>
  <si>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</si>
  <si>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</si>
  <si>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</si>
  <si>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</si>
  <si>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</si>
  <si>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</si>
  <si>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</si>
  <si>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</si>
  <si>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</si>
  <si>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</si>
  <si>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</si>
  <si>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</si>
  <si>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</si>
  <si>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</si>
  <si>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</si>
  <si>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</si>
  <si>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</si>
  <si>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</si>
  <si>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</si>
  <si>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</si>
  <si>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</si>
  <si>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</si>
  <si>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</si>
  <si>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</si>
  <si>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</si>
  <si>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</si>
  <si>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</si>
  <si>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</si>
  <si>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</si>
  <si>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</si>
  <si>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</si>
  <si>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</si>
  <si>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</si>
  <si>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</si>
  <si>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</si>
  <si>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</si>
  <si>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</si>
  <si>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</si>
  <si>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</si>
  <si>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</si>
  <si>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</si>
  <si>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</si>
  <si>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</si>
  <si>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</si>
  <si>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</si>
  <si>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</si>
  <si>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</si>
  <si>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</si>
  <si>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</si>
  <si>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</si>
  <si>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</si>
  <si>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</si>
  <si>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</si>
  <si>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</si>
  <si>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</si>
  <si>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</si>
  <si>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</si>
  <si>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</si>
  <si>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</si>
  <si>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</si>
  <si>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</si>
  <si>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</si>
  <si>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</si>
  <si>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</si>
  <si>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</si>
  <si>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</si>
  <si>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</si>
  <si>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</si>
  <si>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</si>
  <si>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</si>
  <si>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</si>
  <si>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</si>
  <si>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</si>
  <si>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</si>
  <si>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</si>
  <si>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</si>
  <si>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</si>
  <si>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</si>
  <si>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</si>
  <si>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</si>
  <si>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</si>
  <si>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</si>
  <si>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</si>
  <si>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</si>
  <si>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</si>
  <si>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</si>
  <si>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</si>
  <si>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</si>
  <si>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</si>
  <si>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</si>
  <si>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</si>
  <si>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</si>
  <si>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</si>
  <si>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</si>
  <si>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</si>
  <si>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</si>
  <si>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</si>
  <si>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</si>
  <si>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</si>
  <si>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</si>
  <si>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</si>
  <si>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</si>
  <si>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</si>
  <si>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</si>
  <si>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</si>
  <si>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</si>
  <si>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</si>
  <si>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</si>
  <si>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</si>
  <si>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</si>
  <si>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</si>
  <si>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</si>
  <si>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</si>
  <si>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</si>
  <si>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</si>
  <si>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</si>
  <si>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</si>
  <si>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</si>
  <si>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</si>
  <si>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</si>
  <si>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</si>
  <si>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</si>
  <si>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</si>
  <si>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</si>
  <si>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</si>
  <si>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</si>
  <si>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</si>
  <si>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</si>
  <si>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</si>
  <si>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</si>
  <si>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</si>
  <si>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</si>
  <si>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</si>
  <si>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</si>
  <si>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</si>
  <si>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</si>
  <si>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</si>
  <si>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</si>
  <si>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</si>
  <si>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</si>
  <si>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</si>
  <si>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</si>
  <si>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</si>
  <si>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</si>
  <si>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</si>
  <si>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</si>
  <si>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</si>
  <si>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</si>
  <si>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</si>
  <si>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</si>
  <si>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</si>
  <si>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</si>
  <si>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</si>
  <si>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</si>
  <si>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</si>
  <si>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</si>
  <si>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</si>
  <si>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</si>
  <si>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</si>
  <si>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</si>
  <si>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</si>
  <si>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</si>
  <si>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</si>
  <si>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</si>
  <si>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</si>
  <si>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</si>
  <si>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</si>
  <si>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</si>
  <si>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</si>
  <si>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</si>
  <si>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</si>
  <si>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</si>
  <si>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</si>
  <si>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</si>
  <si>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</si>
  <si>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</si>
  <si>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</si>
  <si>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</si>
  <si>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</si>
  <si>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</si>
  <si>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</si>
  <si>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</si>
  <si>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</si>
  <si>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</si>
  <si>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</si>
  <si>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</si>
  <si>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</si>
  <si>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</si>
  <si>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</si>
  <si>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</si>
  <si>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</si>
  <si>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</si>
  <si>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</si>
  <si>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</si>
  <si>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</si>
  <si>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</si>
  <si>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</si>
  <si>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</si>
  <si>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</si>
  <si>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</si>
  <si>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</si>
  <si>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</si>
  <si>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</si>
  <si>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</si>
  <si>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</si>
  <si>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</si>
  <si>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</si>
  <si>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</si>
  <si>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</si>
  <si>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</si>
  <si>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</si>
  <si>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</si>
  <si>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</si>
  <si>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</si>
  <si>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</si>
  <si>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</si>
  <si>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</si>
  <si>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</si>
  <si>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</si>
  <si>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</si>
  <si>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</si>
  <si>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</si>
  <si>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</si>
  <si>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</si>
  <si>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</si>
  <si>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</si>
  <si>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</si>
  <si>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</si>
  <si>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</si>
  <si>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</si>
  <si>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</si>
  <si>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</si>
  <si>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</si>
  <si>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</si>
  <si>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</si>
  <si>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</si>
  <si>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</si>
  <si>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</si>
  <si>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</si>
  <si>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</si>
  <si>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</si>
  <si>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</si>
  <si>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</si>
  <si>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</si>
  <si>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</si>
  <si>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</si>
  <si>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</si>
  <si>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</si>
  <si>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</si>
  <si>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</si>
  <si>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</si>
  <si>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</si>
  <si>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</si>
  <si>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</si>
  <si>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</si>
  <si>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</si>
  <si>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</si>
  <si>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</si>
  <si>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</si>
  <si>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</si>
  <si>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</si>
  <si>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</si>
  <si>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</si>
  <si>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</si>
  <si>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</si>
  <si>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</si>
  <si>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</si>
  <si>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</si>
  <si>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</si>
  <si>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</si>
  <si>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</si>
  <si>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</si>
  <si>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</si>
  <si>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</si>
  <si>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</si>
  <si>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</si>
  <si>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</si>
  <si>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</si>
  <si>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</si>
  <si>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</si>
  <si>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</si>
  <si>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</si>
  <si>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</si>
  <si>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</si>
  <si>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</si>
  <si>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</si>
  <si>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</si>
  <si>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</si>
  <si>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</si>
  <si>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</si>
  <si>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</si>
  <si>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</si>
  <si>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</si>
  <si>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</si>
  <si>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</si>
  <si>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</si>
  <si>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</si>
  <si>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</si>
  <si>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</si>
  <si>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</si>
  <si>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</si>
  <si>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</si>
  <si>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</si>
  <si>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</si>
  <si>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</si>
  <si>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</si>
  <si>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</si>
  <si>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</si>
  <si>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</si>
  <si>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</si>
  <si>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</si>
  <si>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</si>
  <si>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</si>
  <si>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</si>
  <si>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</si>
  <si>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</si>
  <si>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</si>
  <si>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</si>
  <si>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</si>
  <si>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</si>
  <si>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</si>
  <si>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</si>
  <si>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</si>
  <si>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</si>
  <si>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</si>
  <si>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</si>
  <si>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</si>
  <si>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</si>
  <si>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</si>
  <si>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</si>
  <si>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</si>
  <si>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</si>
  <si>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</si>
  <si>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</si>
  <si>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</si>
  <si>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</si>
  <si>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</si>
  <si>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</si>
  <si>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</si>
  <si>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</si>
  <si>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</si>
  <si>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</si>
  <si>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</si>
  <si>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</si>
  <si>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</si>
  <si>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</si>
  <si>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</si>
  <si>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</si>
  <si>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</si>
  <si>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</si>
  <si>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</si>
  <si>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</si>
  <si>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</si>
  <si>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</si>
  <si>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</si>
  <si>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</si>
  <si>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</si>
  <si>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</si>
  <si>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</si>
  <si>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</si>
  <si>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</si>
  <si>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</si>
  <si>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</si>
  <si>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</si>
  <si>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</si>
  <si>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</si>
  <si>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</si>
  <si>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</si>
  <si>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</si>
  <si>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</si>
  <si>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</si>
  <si>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</si>
  <si>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</si>
  <si>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</si>
  <si>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</si>
  <si>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</si>
  <si>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</si>
  <si>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</si>
  <si>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</si>
  <si>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</si>
  <si>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</si>
  <si>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</si>
  <si>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</si>
  <si>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</si>
  <si>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</si>
  <si>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</si>
  <si>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</si>
  <si>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</si>
  <si>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</si>
  <si>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</si>
  <si>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</si>
  <si>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</si>
  <si>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</si>
  <si>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</si>
  <si>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</si>
  <si>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</si>
  <si>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</si>
  <si>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</si>
  <si>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</si>
  <si>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</si>
  <si>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</si>
  <si>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</si>
  <si>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</si>
  <si>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</si>
  <si>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</si>
  <si>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</si>
  <si>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</si>
  <si>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</si>
  <si>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</si>
  <si>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</si>
  <si>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</si>
  <si>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</si>
  <si>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</si>
  <si>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</si>
  <si>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</si>
  <si>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</si>
  <si>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</si>
  <si>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</si>
  <si>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</si>
  <si>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</si>
  <si>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</si>
  <si>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</si>
  <si>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</si>
  <si>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</si>
  <si>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</si>
  <si>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</si>
  <si>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</si>
  <si>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</si>
  <si>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</si>
  <si>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</si>
  <si>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</si>
  <si>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</si>
  <si>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</si>
  <si>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</si>
  <si>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</si>
  <si>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</si>
  <si>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</si>
  <si>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</si>
  <si>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</si>
  <si>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</si>
  <si>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</si>
  <si>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</si>
  <si>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</si>
  <si>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</si>
  <si>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</si>
  <si>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</si>
  <si>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</si>
  <si>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</si>
  <si>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</si>
  <si>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</si>
  <si>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</si>
  <si>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</si>
  <si>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</si>
  <si>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</si>
  <si>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</si>
  <si>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</si>
  <si>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</si>
  <si>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</si>
  <si>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</si>
  <si>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</si>
  <si>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</si>
  <si>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</si>
  <si>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</si>
  <si>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</si>
  <si>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</si>
  <si>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</si>
  <si>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</si>
  <si>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</si>
  <si>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</si>
  <si>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</si>
  <si>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</si>
  <si>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</si>
  <si>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</si>
  <si>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</si>
  <si>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</si>
  <si>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</si>
  <si>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</si>
  <si>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</si>
  <si>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</si>
  <si>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</si>
  <si>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</si>
  <si>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</si>
  <si>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</si>
  <si>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</si>
  <si>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</si>
  <si>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</si>
  <si>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</si>
  <si>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</si>
  <si>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</si>
  <si>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</si>
  <si>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</si>
  <si>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</si>
  <si>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</si>
  <si>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</si>
  <si>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</si>
  <si>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</si>
  <si>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</si>
  <si>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</si>
  <si>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</si>
  <si>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</si>
  <si>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</si>
  <si>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</si>
  <si>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</si>
  <si>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</si>
  <si>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</si>
  <si>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</si>
  <si>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</si>
  <si>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</si>
  <si>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</si>
  <si>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</si>
  <si>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</si>
  <si>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</si>
  <si>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</si>
  <si>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</si>
  <si>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</si>
  <si>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</si>
  <si>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</si>
  <si>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</si>
  <si>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</si>
  <si>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</si>
  <si>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</si>
  <si>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</si>
  <si>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</si>
  <si>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</si>
  <si>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</si>
  <si>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</si>
  <si>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</si>
  <si>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</si>
  <si>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</si>
  <si>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</si>
  <si>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</si>
  <si>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</si>
  <si>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</si>
  <si>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</si>
  <si>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</si>
  <si>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</si>
  <si>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</si>
  <si>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</si>
  <si>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</si>
  <si>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</si>
  <si>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</si>
  <si>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</si>
  <si>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</si>
  <si>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</si>
  <si>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</si>
  <si>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</si>
  <si>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</si>
  <si>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</si>
  <si>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</si>
  <si>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</si>
  <si>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</si>
  <si>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</si>
  <si>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</si>
  <si>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</si>
  <si>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</si>
  <si>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</si>
  <si>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</si>
  <si>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</si>
  <si>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</si>
  <si>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</si>
  <si>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</si>
  <si>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</si>
  <si>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</si>
  <si>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</si>
  <si>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</si>
  <si>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</si>
  <si>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</si>
  <si>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</si>
  <si>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</si>
  <si>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</si>
  <si>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</si>
  <si>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</si>
  <si>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</si>
  <si>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</si>
  <si>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</si>
  <si>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</si>
  <si>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</si>
  <si>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</si>
  <si>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</si>
  <si>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</si>
  <si>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</si>
  <si>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</si>
  <si>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</si>
  <si>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</si>
  <si>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</si>
  <si>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</si>
  <si>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</si>
  <si>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</si>
  <si>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</si>
  <si>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</si>
  <si>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</si>
  <si>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</si>
  <si>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</si>
  <si>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</si>
  <si>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</si>
  <si>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</si>
  <si>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</si>
  <si>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</si>
  <si>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</si>
  <si>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</si>
  <si>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</si>
  <si>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</si>
  <si>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</si>
  <si>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</si>
  <si>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</si>
  <si>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</si>
  <si>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</si>
  <si>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</si>
  <si>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</si>
  <si>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</si>
  <si>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</si>
  <si>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</si>
  <si>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</si>
  <si>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</si>
  <si>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</si>
  <si>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</si>
  <si>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</si>
  <si>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</si>
  <si>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</si>
  <si>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</si>
  <si>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</si>
  <si>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</si>
  <si>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</si>
  <si>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</si>
  <si>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</si>
  <si>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</si>
  <si>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</si>
  <si>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</si>
  <si>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</si>
  <si>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</si>
  <si>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</si>
  <si>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</si>
  <si>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</si>
  <si>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</si>
  <si>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</si>
  <si>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</si>
  <si>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</si>
  <si>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</si>
  <si>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</si>
  <si>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</si>
  <si>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</si>
  <si>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</si>
  <si>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</si>
  <si>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</si>
  <si>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</si>
  <si>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</si>
  <si>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</si>
  <si>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</si>
  <si>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</si>
  <si>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</si>
  <si>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</si>
  <si>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</si>
  <si>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</si>
  <si>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</si>
  <si>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</si>
  <si>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</si>
  <si>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</si>
  <si>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</si>
  <si>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</si>
  <si>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</si>
  <si>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</si>
  <si>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</si>
  <si>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</si>
  <si>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</si>
  <si>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</si>
  <si>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</si>
  <si>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</si>
  <si>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</si>
  <si>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</si>
  <si>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</si>
  <si>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</si>
  <si>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</si>
  <si>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</si>
  <si>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</si>
  <si>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</si>
  <si>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</si>
  <si>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</si>
  <si>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</si>
  <si>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</si>
  <si>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</si>
  <si>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</si>
  <si>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</si>
  <si>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</si>
  <si>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</si>
  <si>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</si>
  <si>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</si>
  <si>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</si>
  <si>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</si>
  <si>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</si>
  <si>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</si>
  <si>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</si>
  <si>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</si>
  <si>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</si>
  <si>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</si>
  <si>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</si>
  <si>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</si>
  <si>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</si>
  <si>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</si>
  <si>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</si>
  <si>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</si>
  <si>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</si>
  <si>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</si>
  <si>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</si>
  <si>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</si>
  <si>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</si>
  <si>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</si>
  <si>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</si>
  <si>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</si>
  <si>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</si>
  <si>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</si>
  <si>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</si>
  <si>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</si>
  <si>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</si>
  <si>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</si>
  <si>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</si>
  <si>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</si>
  <si>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</si>
  <si>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</si>
  <si>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</si>
  <si>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</si>
  <si>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</si>
  <si>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</si>
  <si>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</si>
  <si>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</si>
  <si>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</si>
  <si>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</si>
  <si>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</si>
  <si>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</si>
  <si>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</si>
  <si>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</si>
  <si>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</si>
  <si>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</si>
  <si>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</si>
  <si>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</si>
  <si>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</si>
  <si>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</si>
  <si>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</si>
  <si>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</si>
  <si>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</si>
  <si>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</si>
  <si>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</si>
  <si>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</si>
  <si>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</si>
  <si>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</si>
  <si>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</si>
  <si>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</si>
  <si>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</si>
  <si>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</si>
  <si>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</si>
  <si>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</si>
  <si>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</si>
  <si>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</si>
  <si>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</si>
  <si>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</si>
  <si>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</si>
  <si>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</si>
  <si>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</si>
  <si>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</si>
  <si>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</si>
  <si>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</si>
  <si>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</si>
  <si>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</si>
  <si>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</si>
  <si>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</si>
  <si>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</si>
  <si>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</si>
  <si>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</si>
  <si>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</si>
  <si>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</si>
  <si>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</si>
  <si>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</si>
  <si>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</si>
  <si>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</si>
  <si>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</si>
  <si>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</si>
  <si>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</si>
  <si>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</si>
  <si>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</si>
  <si>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</si>
  <si>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</si>
  <si>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</si>
  <si>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</si>
  <si>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</si>
  <si>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</si>
  <si>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</si>
  <si>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</si>
  <si>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</si>
  <si>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</si>
  <si>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</si>
  <si>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</si>
  <si>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</si>
  <si>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</si>
  <si>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</si>
  <si>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</si>
  <si>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</si>
  <si>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</si>
  <si>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</si>
  <si>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</si>
  <si>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</si>
  <si>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</si>
  <si>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</si>
  <si>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</si>
  <si>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</si>
  <si>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</si>
  <si>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</si>
  <si>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</si>
  <si>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</si>
  <si>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</si>
  <si>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</si>
  <si>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</si>
  <si>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</si>
  <si>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</si>
  <si>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</si>
  <si>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</si>
  <si>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</si>
  <si>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</si>
  <si>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</si>
  <si>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</si>
  <si>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</si>
  <si>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</si>
  <si>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</si>
  <si>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</si>
  <si>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</si>
  <si>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</si>
  <si>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</si>
  <si>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</si>
  <si>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</si>
  <si>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</si>
  <si>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</si>
  <si>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</si>
  <si>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</si>
  <si>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</si>
  <si>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</si>
  <si>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</si>
  <si>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</si>
  <si>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</si>
  <si>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</si>
  <si>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</si>
  <si>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</si>
  <si>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</si>
  <si>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</si>
  <si>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</si>
  <si>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</si>
  <si>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</si>
  <si>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</si>
  <si>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</si>
  <si>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</si>
  <si>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</si>
  <si>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</si>
  <si>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</si>
  <si>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</si>
  <si>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</si>
  <si>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</si>
  <si>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</si>
  <si>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</si>
  <si>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</si>
  <si>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</si>
  <si>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</si>
  <si>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</si>
  <si>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</si>
  <si>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</si>
  <si>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</si>
  <si>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</si>
  <si>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</si>
  <si>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</si>
  <si>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</si>
  <si>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</si>
  <si>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</si>
  <si>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</si>
  <si>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</si>
  <si>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</si>
  <si>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</si>
  <si>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</si>
  <si>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</si>
  <si>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</si>
  <si>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</si>
  <si>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</si>
  <si>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</si>
  <si>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</si>
  <si>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</si>
  <si>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</si>
  <si>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</si>
  <si>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</si>
  <si>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</si>
  <si>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</si>
  <si>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</si>
  <si>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</si>
  <si>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</si>
  <si>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</si>
  <si>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</si>
  <si>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</si>
  <si>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</si>
  <si>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</si>
  <si>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</si>
  <si>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</si>
  <si>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</si>
  <si>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</si>
  <si>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</si>
  <si>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</si>
  <si>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</si>
  <si>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</si>
  <si>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</si>
  <si>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</si>
  <si>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</si>
  <si>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</si>
  <si>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</si>
  <si>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</si>
  <si>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</si>
  <si>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</si>
  <si>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</si>
  <si>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</si>
  <si>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</si>
  <si>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</si>
  <si>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</si>
  <si>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</si>
  <si>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</si>
  <si>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</si>
  <si>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</si>
  <si>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</si>
  <si>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</si>
  <si>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</si>
  <si>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</si>
  <si>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</si>
  <si>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</si>
  <si>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</si>
  <si>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</si>
  <si>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</si>
  <si>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</si>
  <si>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</si>
  <si>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</si>
  <si>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</si>
  <si>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</si>
  <si>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</si>
  <si>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</si>
  <si>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</si>
  <si>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</si>
  <si>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</si>
  <si>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</si>
  <si>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</si>
  <si>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</si>
  <si>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</si>
  <si>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</si>
  <si>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</si>
  <si>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</si>
  <si>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</si>
  <si>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</si>
  <si>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</si>
  <si>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</si>
  <si>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</si>
  <si>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</si>
  <si>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</si>
  <si>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</si>
  <si>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</si>
  <si>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</si>
  <si>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</si>
  <si>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</si>
  <si>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</si>
  <si>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</si>
  <si>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</si>
  <si>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</si>
  <si>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</si>
  <si>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</si>
  <si>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</si>
  <si>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</si>
  <si>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</si>
  <si>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</si>
  <si>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</si>
  <si>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</si>
  <si>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</si>
  <si>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</si>
  <si>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</si>
  <si>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</si>
  <si>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</si>
  <si>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</si>
  <si>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</si>
  <si>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</si>
  <si>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</si>
  <si>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</si>
  <si>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</si>
  <si>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</si>
  <si>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</si>
  <si>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</si>
  <si>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</si>
  <si>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</si>
  <si>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</si>
  <si>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</si>
  <si>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</si>
  <si>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</si>
  <si>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</si>
  <si>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</si>
  <si>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</si>
  <si>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</si>
  <si>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</si>
  <si>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</si>
  <si>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</si>
  <si>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</si>
  <si>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</si>
  <si>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</si>
  <si>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</si>
  <si>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</si>
  <si>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</si>
  <si>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</si>
  <si>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</si>
  <si>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</si>
  <si>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</si>
  <si>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</si>
  <si>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</si>
  <si>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</si>
  <si>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</si>
  <si>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</si>
  <si>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</si>
  <si>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</si>
  <si>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</si>
  <si>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</si>
  <si>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</si>
  <si>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</si>
  <si>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</si>
  <si>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</si>
  <si>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</si>
  <si>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</si>
  <si>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</si>
  <si>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</si>
  <si>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</si>
  <si>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</si>
  <si>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</si>
  <si>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</si>
  <si>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</si>
  <si>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</si>
  <si>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</si>
  <si>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</si>
  <si>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</si>
  <si>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</si>
  <si>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</si>
  <si>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</si>
  <si>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</si>
  <si>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</si>
  <si>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</si>
  <si>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</si>
  <si>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</si>
  <si>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</si>
  <si>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</si>
  <si>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</si>
  <si>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</si>
  <si>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</si>
  <si>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</si>
  <si>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</si>
  <si>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</si>
  <si>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</si>
  <si>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</si>
  <si>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</si>
  <si>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</si>
  <si>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</si>
  <si>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</si>
  <si>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</si>
  <si>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</si>
  <si>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</si>
  <si>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</si>
  <si>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</si>
  <si>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</si>
  <si>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</si>
  <si>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</si>
  <si>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</si>
  <si>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</si>
  <si>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</si>
  <si>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</si>
  <si>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</si>
  <si>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</si>
  <si>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</si>
  <si>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</si>
  <si>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</si>
  <si>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</si>
  <si>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</si>
  <si>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</si>
  <si>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</si>
  <si>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</si>
  <si>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</si>
  <si>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</si>
  <si>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</si>
  <si>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</si>
  <si>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</si>
  <si>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</si>
  <si>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</si>
  <si>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</si>
  <si>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</si>
  <si>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</si>
  <si>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</si>
  <si>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</si>
  <si>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</si>
  <si>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</si>
  <si>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</si>
  <si>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</si>
  <si>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</si>
  <si>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</si>
  <si>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</si>
  <si>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</si>
  <si>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</si>
  <si>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</si>
  <si>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</si>
  <si>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</si>
  <si>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</si>
  <si>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</si>
  <si>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</si>
  <si>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</si>
  <si>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</si>
  <si>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</si>
  <si>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</si>
  <si>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</si>
  <si>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</si>
  <si>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</si>
  <si>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</si>
  <si>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</si>
  <si>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</si>
  <si>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</si>
  <si>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</si>
  <si>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</si>
  <si>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</si>
  <si>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</si>
  <si>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</si>
  <si>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</si>
  <si>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</si>
  <si>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</si>
  <si>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</si>
  <si>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</si>
  <si>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</si>
  <si>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</si>
  <si>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</si>
  <si>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</si>
  <si>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</si>
  <si>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</si>
  <si>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</si>
  <si>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</si>
  <si>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</si>
  <si>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</si>
  <si>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</si>
  <si>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</si>
  <si>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</si>
  <si>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</si>
  <si>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</si>
  <si>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</si>
  <si>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</si>
  <si>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</si>
  <si>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</si>
  <si>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</si>
  <si>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</si>
  <si>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</si>
  <si>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</si>
  <si>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</si>
  <si>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</si>
  <si>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</si>
  <si>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</si>
  <si>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</si>
  <si>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</si>
  <si>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</si>
  <si>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</si>
  <si>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</si>
  <si>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</si>
  <si>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</si>
  <si>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</si>
  <si>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</si>
  <si>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</si>
  <si>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</si>
  <si>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</si>
  <si>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</si>
  <si>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</si>
  <si>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</si>
  <si>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</si>
  <si>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</si>
  <si>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</si>
  <si>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</si>
  <si>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</si>
  <si>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</si>
  <si>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</si>
  <si>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</si>
  <si>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</si>
  <si>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</si>
  <si>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</si>
  <si>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</si>
  <si>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</si>
  <si>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</si>
  <si>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</si>
  <si>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</si>
  <si>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</si>
  <si>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</si>
  <si>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</si>
  <si>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</si>
  <si>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</si>
  <si>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</si>
  <si>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</si>
  <si>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</si>
  <si>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</si>
  <si>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</si>
  <si>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</si>
  <si>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</si>
  <si>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</si>
  <si>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</si>
  <si>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</si>
  <si>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</si>
  <si>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</si>
  <si>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</si>
  <si>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</si>
  <si>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</si>
  <si>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</si>
  <si>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</si>
  <si>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</si>
  <si>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</si>
  <si>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</si>
  <si>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</si>
  <si>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</si>
  <si>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</si>
  <si>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</si>
  <si>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</si>
  <si>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</si>
  <si>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</si>
  <si>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</si>
  <si>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</si>
  <si>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</si>
  <si>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</si>
  <si>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</si>
  <si>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</si>
  <si>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</si>
  <si>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</si>
  <si>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</si>
  <si>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</si>
  <si>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</si>
  <si>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</si>
  <si>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</si>
  <si>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</si>
  <si>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</si>
  <si>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</si>
  <si>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</si>
  <si>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</si>
  <si>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</si>
  <si>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</si>
  <si>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</si>
  <si>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</si>
  <si>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</si>
  <si>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</si>
  <si>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</si>
  <si>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</si>
  <si>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</si>
  <si>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</si>
  <si>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</si>
  <si>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</si>
  <si>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</si>
  <si>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</si>
  <si>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</si>
  <si>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</si>
  <si>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</si>
  <si>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</si>
  <si>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</si>
  <si>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</si>
  <si>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</si>
  <si>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</si>
  <si>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</si>
  <si>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</si>
  <si>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</si>
  <si>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</si>
  <si>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</si>
  <si>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</si>
  <si>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</si>
  <si>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</si>
  <si>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</si>
  <si>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</si>
  <si>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</si>
  <si>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</si>
  <si>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</si>
  <si>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</si>
  <si>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</si>
  <si>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</si>
  <si>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</si>
  <si>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</si>
  <si>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</si>
  <si>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</si>
  <si>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</si>
  <si>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</si>
  <si>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</si>
  <si>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</si>
  <si>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</si>
  <si>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</si>
  <si>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</si>
  <si>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</si>
  <si>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</si>
  <si>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</si>
  <si>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</si>
  <si>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</si>
  <si>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</si>
  <si>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</si>
  <si>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</si>
  <si>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</si>
  <si>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</si>
  <si>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</si>
  <si>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</si>
  <si>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</si>
  <si>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</si>
  <si>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</si>
  <si>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</si>
  <si>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</si>
  <si>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</si>
  <si>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</si>
  <si>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</si>
  <si>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</si>
  <si>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</si>
  <si>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</si>
  <si>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</si>
  <si>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</si>
  <si>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</si>
  <si>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</si>
  <si>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</si>
  <si>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</si>
  <si>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</si>
  <si>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</si>
  <si>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</si>
  <si>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</si>
  <si>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</si>
  <si>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</si>
  <si>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</si>
  <si>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</si>
  <si>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</si>
  <si>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</si>
  <si>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</si>
  <si>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</si>
  <si>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</si>
  <si>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</si>
  <si>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</si>
  <si>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</si>
  <si>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</si>
  <si>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</si>
  <si>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</si>
  <si>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</si>
  <si>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</si>
  <si>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</si>
  <si>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</si>
  <si>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</si>
  <si>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</si>
  <si>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</si>
  <si>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</si>
  <si>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</si>
  <si>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</si>
  <si>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</si>
  <si>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</si>
  <si>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</si>
  <si>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</si>
  <si>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</si>
  <si>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</si>
  <si>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</si>
  <si>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</si>
  <si>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</si>
  <si>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</si>
  <si>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</si>
  <si>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</si>
  <si>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</si>
  <si>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</si>
  <si>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</si>
  <si>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</si>
  <si>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</si>
  <si>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</si>
  <si>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</si>
  <si>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</si>
  <si>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</si>
  <si>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</si>
  <si>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</si>
  <si>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</si>
  <si>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</si>
  <si>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</si>
  <si>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</si>
  <si>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</si>
  <si>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</si>
  <si>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</si>
  <si>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</si>
  <si>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</si>
  <si>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</si>
  <si>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</si>
  <si>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</si>
  <si>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</si>
  <si>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</si>
  <si>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</si>
  <si>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</si>
  <si>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</si>
  <si>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</si>
  <si>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</si>
  <si>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</si>
  <si>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</si>
  <si>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</si>
  <si>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</si>
  <si>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</si>
  <si>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</si>
  <si>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</si>
  <si>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</si>
  <si>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</si>
  <si>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</si>
  <si>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</si>
  <si>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LUGANS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</si>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</sst>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691067</v>
      </c>
      <c r="G10" s="25"/>
      <c r="H10" s="25"/>
    </row>
    <row r="11" customFormat="false" ht="15" hidden="false" customHeight="false" outlineLevel="0" collapsed="false">
      <c r="A11" s="26" t="s">
        <v>5183</v>
      </c>
      <c r="B11" s="30" t="n">
        <v>44055</v>
      </c>
      <c r="D11" s="26" t="s">
        <v>5184</v>
      </c>
      <c r="E11" s="29" t="n">
        <v>6363175</v>
      </c>
      <c r="G11" s="25"/>
      <c r="H11" s="25"/>
    </row>
    <row r="12" customFormat="false" ht="15" hidden="false" customHeight="false" outlineLevel="0" collapsed="false">
      <c r="A12" s="26" t="s">
        <v>5185</v>
      </c>
      <c r="B12" s="29" t="s">
        <v>5186</v>
      </c>
      <c r="D12" s="26" t="s">
        <v>5187</v>
      </c>
      <c r="E12" s="29" t="n">
        <v>690963</v>
      </c>
      <c r="G12" s="25"/>
      <c r="H12" s="25"/>
    </row>
    <row r="13" customFormat="false" ht="17.25" hidden="false" customHeight="true" outlineLevel="0" collapsed="false">
      <c r="A13" s="12"/>
      <c r="B13" s="31"/>
      <c r="D13" s="26" t="s">
        <v>5188</v>
      </c>
      <c r="E13" s="29" t="n">
        <v>6363158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691067</v>
      </c>
    </row>
    <row r="18" customFormat="false" ht="15" hidden="false" customHeight="false" outlineLevel="0" collapsed="false">
      <c r="A18" s="36"/>
      <c r="B18" s="37" t="s">
        <v>5196</v>
      </c>
      <c r="C18" s="38" t="n">
        <f aca="false">E11</f>
        <v>6363175</v>
      </c>
    </row>
    <row r="19" customFormat="false" ht="15" hidden="false" customHeight="false" outlineLevel="0" collapsed="false">
      <c r="A19" s="33" t="s">
        <v>5197</v>
      </c>
      <c r="B19" s="39" t="n">
        <v>595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16</v>
      </c>
      <c r="D35" s="52" t="s">
        <v>5215</v>
      </c>
      <c r="E35" s="53" t="n">
        <v>84</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6.95</v>
      </c>
      <c r="C37" s="50"/>
      <c r="D37" s="55" t="s">
        <v>5219</v>
      </c>
      <c r="E37" s="34" t="n">
        <v>8.9</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5</v>
      </c>
      <c r="C75" s="50"/>
      <c r="D75" s="26" t="s">
        <v>5251</v>
      </c>
      <c r="E75" s="62" t="n">
        <v>4</v>
      </c>
    </row>
    <row r="76" s="17" customFormat="true" ht="15" hidden="false" customHeight="false" outlineLevel="0" collapsed="false">
      <c r="A76" s="33" t="s">
        <v>5252</v>
      </c>
      <c r="B76" s="62" t="n">
        <v>2</v>
      </c>
      <c r="C76" s="50"/>
      <c r="D76" s="26" t="s">
        <v>5252</v>
      </c>
      <c r="E76" s="62" t="n">
        <v>4</v>
      </c>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0.15</v>
      </c>
      <c r="E97" s="82" t="n">
        <v>0.15</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0.5</v>
      </c>
      <c r="E98" s="82"/>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c r="E100" s="82" t="n">
        <v>0.05</v>
      </c>
      <c r="F100" s="82" t="s">
        <v>5274</v>
      </c>
      <c r="G100" s="85"/>
      <c r="H100" s="86"/>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t="n">
        <v>0.01</v>
      </c>
      <c r="E101" s="82" t="n">
        <v>0.01</v>
      </c>
      <c r="F101" s="82" t="s">
        <v>5274</v>
      </c>
      <c r="G101" s="85"/>
      <c r="H101" s="86"/>
    </row>
    <row r="102" customFormat="false" ht="15" hidden="false" customHeight="false" outlineLevel="0" collapsed="false">
      <c r="A102" s="78" t="s">
        <v>1070</v>
      </c>
      <c r="B102" s="79" t="str">
        <f aca="false">IF(A102="NEWCOD",IF(ISBLANK(G102),"renseigner le champ 'Nouveau taxon'",G102),VLOOKUP(A102,'Ref Taxo'!A:B,2,FALSE()))</f>
        <v>Cinclidotus riparius</v>
      </c>
      <c r="C102" s="80" t="n">
        <f aca="false">IF(A102="NEWCOD",IF(ISBLANK(H102),"NoCod",H102),VLOOKUP(A102,'Ref Taxo'!A:D,4,FALSE()))</f>
        <v>1321</v>
      </c>
      <c r="D102" s="81" t="n">
        <v>0.2</v>
      </c>
      <c r="E102" s="82" t="n">
        <v>0.02</v>
      </c>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c r="E103" s="82" t="n">
        <v>0.01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0.1</v>
      </c>
      <c r="E104" s="82" t="n">
        <v>0.02</v>
      </c>
      <c r="F104" s="82" t="s">
        <v>5274</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1.5</v>
      </c>
      <c r="E105" s="82" t="n">
        <v>0.45</v>
      </c>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c r="E106" s="82" t="n">
        <v>0.01</v>
      </c>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c r="E108" s="82" t="n">
        <v>0.01</v>
      </c>
      <c r="F108" s="82" t="s">
        <v>5274</v>
      </c>
      <c r="G108" s="85"/>
      <c r="H108" s="86"/>
    </row>
    <row r="109" customFormat="false" ht="15" hidden="false" customHeight="false" outlineLevel="0" collapsed="false">
      <c r="A109" s="78" t="s">
        <v>4536</v>
      </c>
      <c r="B109" s="79" t="str">
        <f aca="false">IF(A109="NEWCOD",IF(ISBLANK(G109),"renseigner le champ 'Nouveau taxon'",G109),VLOOKUP(A109,'Ref Taxo'!A:B,2,FALSE()))</f>
        <v>Solanum dulcamara</v>
      </c>
      <c r="C109" s="80" t="n">
        <f aca="false">IF(A109="NEWCOD",IF(ISBLANK(H109),"NoCod",H109),VLOOKUP(A109,'Ref Taxo'!A:D,4,FALSE()))</f>
        <v>1964</v>
      </c>
      <c r="D109" s="81"/>
      <c r="E109" s="82" t="n">
        <v>0.01</v>
      </c>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