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28000" sheetId="2" r:id="rId2"/>
    <sheet name="Mises à jour" sheetId="3" r:id="rId3"/>
  </sheets>
  <definedNames/>
  <calcPr calcId="162913"/>
</workbook>
</file>

<file path=xl/sharedStrings.xml><?xml version="1.0" encoding="utf-8"?>
<sst xmlns="http://schemas.openxmlformats.org/spreadsheetml/2006/main" count="6486" uniqueCount="5305">
  <si>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</si>
  <si>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</si>
  <si>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</si>
  <si>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</si>
  <si>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</si>
  <si>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</si>
  <si>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</si>
  <si>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</si>
  <si>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</si>
  <si>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</si>
  <si>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</si>
  <si>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</si>
  <si>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</si>
  <si>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</si>
  <si>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</si>
  <si>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</si>
  <si>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</si>
  <si>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</si>
  <si>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</si>
  <si>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</si>
  <si>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</si>
  <si>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</si>
  <si>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</si>
  <si>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</si>
  <si>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</si>
  <si>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</si>
  <si>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</si>
  <si>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</si>
  <si>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</si>
  <si>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</si>
  <si>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</si>
  <si>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</si>
  <si>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</si>
  <si>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</si>
  <si>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</si>
  <si>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</si>
  <si>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</si>
  <si>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</si>
  <si>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</si>
  <si>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</si>
  <si>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</si>
  <si>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</si>
  <si>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</si>
  <si>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</si>
  <si>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</si>
  <si>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</si>
  <si>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</si>
  <si>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</si>
  <si>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</si>
  <si>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</si>
  <si>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</si>
  <si>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</si>
  <si>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</si>
  <si>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</si>
  <si>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</si>
  <si>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</si>
  <si>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</si>
  <si>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</si>
  <si>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</si>
  <si>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</si>
  <si>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</si>
  <si>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</si>
  <si>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</si>
  <si>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</si>
  <si>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</si>
  <si>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</si>
  <si>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</si>
  <si>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</si>
  <si>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</si>
  <si>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</si>
  <si>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</si>
  <si>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</si>
  <si>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</si>
  <si>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</si>
  <si>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</si>
  <si>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</si>
  <si>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</si>
  <si>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</si>
  <si>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</si>
  <si>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</si>
  <si>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</si>
  <si>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</si>
  <si>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</si>
  <si>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</si>
  <si>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</si>
  <si>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</si>
  <si>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</si>
  <si>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</si>
  <si>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</si>
  <si>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</si>
  <si>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</si>
  <si>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</si>
  <si>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</si>
  <si>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</si>
  <si>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</si>
  <si>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</si>
  <si>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</si>
  <si>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</si>
  <si>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</si>
  <si>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</si>
  <si>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</si>
  <si>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</si>
  <si>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</si>
  <si>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</si>
  <si>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</si>
  <si>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</si>
  <si>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</si>
  <si>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</si>
  <si>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</si>
  <si>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</si>
  <si>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</si>
  <si>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</si>
  <si>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</si>
  <si>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</si>
  <si>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</si>
  <si>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</si>
  <si>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</si>
  <si>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</si>
  <si>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</si>
  <si>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</si>
  <si>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</si>
  <si>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</si>
  <si>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</si>
  <si>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</si>
  <si>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</si>
  <si>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</si>
  <si>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</si>
  <si>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</si>
  <si>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</si>
  <si>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</si>
  <si>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</si>
  <si>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</si>
  <si>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</si>
  <si>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</si>
  <si>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</si>
  <si>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</si>
  <si>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</si>
  <si>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</si>
  <si>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</si>
  <si>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</si>
  <si>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</si>
  <si>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</si>
  <si>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</si>
  <si>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</si>
  <si>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</si>
  <si>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</si>
  <si>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</si>
  <si>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</si>
  <si>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</si>
  <si>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</si>
  <si>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</si>
  <si>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</si>
  <si>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</si>
  <si>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</si>
  <si>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</si>
  <si>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</si>
  <si>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</si>
  <si>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</si>
  <si>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</si>
  <si>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</si>
  <si>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</si>
  <si>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</si>
  <si>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</si>
  <si>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</si>
  <si>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</si>
  <si>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</si>
  <si>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</si>
  <si>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</si>
  <si>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</si>
  <si>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</si>
  <si>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</si>
  <si>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</si>
  <si>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</si>
  <si>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</si>
  <si>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</si>
  <si>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</si>
  <si>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</si>
  <si>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</si>
  <si>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</si>
  <si>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</si>
  <si>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</si>
  <si>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</si>
  <si>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</si>
  <si>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</si>
  <si>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</si>
  <si>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</si>
  <si>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</si>
  <si>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</si>
  <si>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</si>
  <si>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</si>
  <si>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</si>
  <si>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</si>
  <si>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</si>
  <si>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</si>
  <si>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</si>
  <si>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</si>
  <si>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</si>
  <si>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</si>
  <si>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</si>
  <si>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</si>
  <si>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</si>
  <si>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</si>
  <si>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</si>
  <si>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</si>
  <si>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</si>
  <si>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</si>
  <si>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</si>
  <si>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</si>
  <si>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</si>
  <si>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</si>
  <si>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</si>
  <si>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</si>
  <si>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</si>
  <si>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</si>
  <si>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</si>
  <si>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</si>
  <si>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</si>
  <si>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</si>
  <si>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</si>
  <si>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</si>
  <si>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</si>
  <si>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</si>
  <si>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</si>
  <si>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</si>
  <si>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</si>
  <si>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</si>
  <si>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</si>
  <si>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</si>
  <si>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</si>
  <si>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</si>
  <si>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</si>
  <si>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</si>
  <si>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</si>
  <si>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</si>
  <si>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</si>
  <si>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</si>
  <si>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</si>
  <si>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</si>
  <si>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</si>
  <si>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</si>
  <si>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</si>
  <si>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</si>
  <si>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</si>
  <si>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</si>
  <si>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</si>
  <si>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</si>
  <si>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</si>
  <si>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</si>
  <si>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</si>
  <si>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</si>
  <si>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</si>
  <si>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</si>
  <si>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</si>
  <si>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</si>
  <si>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</si>
  <si>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</si>
  <si>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</si>
  <si>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</si>
  <si>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</si>
  <si>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</si>
  <si>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</si>
  <si>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</si>
  <si>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</si>
  <si>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</si>
  <si>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</si>
  <si>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</si>
  <si>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</si>
  <si>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</si>
  <si>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</si>
  <si>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</si>
  <si>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</si>
  <si>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</si>
  <si>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</si>
  <si>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</si>
  <si>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</si>
  <si>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</si>
  <si>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</si>
  <si>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</si>
  <si>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</si>
  <si>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</si>
  <si>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</si>
  <si>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</si>
  <si>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</si>
  <si>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</si>
  <si>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</si>
  <si>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</si>
  <si>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</si>
  <si>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</si>
  <si>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</si>
  <si>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</si>
  <si>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</si>
  <si>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</si>
  <si>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</si>
  <si>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</si>
  <si>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</si>
  <si>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</si>
  <si>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</si>
  <si>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</si>
  <si>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</si>
  <si>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</si>
  <si>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</si>
  <si>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</si>
  <si>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</si>
  <si>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</si>
  <si>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</si>
  <si>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</si>
  <si>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</si>
  <si>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</si>
  <si>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</si>
  <si>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</si>
  <si>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</si>
  <si>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</si>
  <si>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</si>
  <si>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</si>
  <si>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</si>
  <si>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</si>
  <si>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</si>
  <si>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</si>
  <si>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</si>
  <si>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</si>
  <si>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</si>
  <si>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</si>
  <si>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</si>
  <si>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</si>
  <si>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</si>
  <si>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</si>
  <si>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</si>
  <si>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</si>
  <si>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</si>
  <si>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</si>
  <si>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</si>
  <si>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</si>
  <si>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</si>
  <si>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</si>
  <si>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</si>
  <si>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</si>
  <si>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</si>
  <si>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</si>
  <si>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</si>
  <si>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</si>
  <si>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</si>
  <si>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</si>
  <si>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</si>
  <si>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</si>
  <si>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</si>
  <si>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</si>
  <si>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</si>
  <si>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</si>
  <si>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</si>
  <si>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</si>
  <si>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</si>
  <si>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</si>
  <si>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</si>
  <si>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</si>
  <si>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</si>
  <si>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</si>
  <si>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</si>
  <si>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</si>
  <si>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</si>
  <si>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</si>
  <si>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</si>
  <si>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</si>
  <si>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</si>
  <si>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</si>
  <si>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</si>
  <si>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</si>
  <si>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</si>
  <si>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</si>
  <si>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</si>
  <si>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</si>
  <si>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</si>
  <si>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</si>
  <si>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</si>
  <si>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</si>
  <si>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</si>
  <si>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</si>
  <si>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</si>
  <si>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</si>
  <si>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</si>
  <si>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</si>
  <si>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</si>
  <si>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</si>
  <si>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</si>
  <si>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</si>
  <si>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</si>
  <si>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</si>
  <si>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</si>
  <si>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</si>
  <si>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</si>
  <si>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</si>
  <si>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</si>
  <si>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</si>
  <si>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</si>
  <si>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</si>
  <si>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</si>
  <si>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</si>
  <si>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</si>
  <si>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</si>
  <si>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</si>
  <si>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</si>
  <si>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</si>
  <si>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</si>
  <si>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</si>
  <si>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</si>
  <si>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</si>
  <si>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</si>
  <si>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</si>
  <si>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</si>
  <si>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</si>
  <si>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</si>
  <si>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</si>
  <si>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</si>
  <si>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</si>
  <si>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</si>
  <si>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</si>
  <si>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</si>
  <si>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</si>
  <si>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</si>
  <si>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</si>
  <si>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</si>
  <si>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</si>
  <si>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</si>
  <si>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</si>
  <si>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</si>
  <si>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</si>
  <si>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</si>
  <si>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</si>
  <si>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</si>
  <si>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</si>
  <si>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</si>
  <si>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</si>
  <si>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</si>
  <si>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</si>
  <si>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</si>
  <si>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</si>
  <si>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</si>
  <si>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</si>
  <si>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</si>
  <si>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</si>
  <si>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</si>
  <si>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</si>
  <si>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</si>
  <si>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</si>
  <si>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</si>
  <si>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</si>
  <si>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</si>
  <si>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</si>
  <si>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</si>
  <si>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</si>
  <si>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</si>
  <si>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</si>
  <si>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</si>
  <si>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</si>
  <si>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</si>
  <si>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</si>
  <si>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</si>
  <si>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</si>
  <si>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</si>
  <si>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</si>
  <si>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</si>
  <si>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</si>
  <si>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</si>
  <si>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</si>
  <si>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</si>
  <si>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</si>
  <si>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</si>
  <si>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</si>
  <si>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</si>
  <si>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</si>
  <si>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</si>
  <si>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</si>
  <si>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</si>
  <si>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</si>
  <si>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</si>
  <si>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</si>
  <si>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</si>
  <si>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</si>
  <si>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</si>
  <si>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</si>
  <si>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</si>
  <si>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</si>
  <si>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</si>
  <si>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</si>
  <si>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</si>
  <si>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</si>
  <si>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</si>
  <si>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</si>
  <si>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</si>
  <si>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</si>
  <si>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</si>
  <si>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</si>
  <si>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</si>
  <si>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</si>
  <si>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</si>
  <si>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</si>
  <si>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</si>
  <si>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</si>
  <si>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</si>
  <si>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</si>
  <si>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</si>
  <si>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</si>
  <si>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</si>
  <si>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</si>
  <si>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</si>
  <si>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</si>
  <si>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</si>
  <si>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</si>
  <si>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</si>
  <si>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</si>
  <si>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</si>
  <si>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</si>
  <si>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</si>
  <si>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</si>
  <si>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</si>
  <si>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</si>
  <si>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</si>
  <si>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</si>
  <si>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</si>
  <si>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</si>
  <si>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</si>
  <si>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</si>
  <si>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</si>
  <si>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</si>
  <si>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</si>
  <si>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</si>
  <si>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</si>
  <si>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</si>
  <si>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</si>
  <si>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</si>
  <si>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</si>
  <si>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</si>
  <si>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</si>
  <si>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</si>
  <si>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</si>
  <si>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</si>
  <si>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</si>
  <si>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</si>
  <si>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</si>
  <si>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</si>
  <si>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</si>
  <si>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</si>
  <si>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</si>
  <si>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</si>
  <si>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</si>
  <si>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</si>
  <si>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</si>
  <si>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</si>
  <si>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</si>
  <si>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</si>
  <si>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</si>
  <si>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</si>
  <si>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</si>
  <si>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</si>
  <si>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</si>
  <si>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</si>
  <si>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</si>
  <si>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</si>
  <si>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</si>
  <si>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</si>
  <si>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</si>
  <si>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</si>
  <si>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</si>
  <si>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</si>
  <si>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</si>
  <si>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</si>
  <si>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</si>
  <si>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</si>
  <si>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</si>
  <si>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</si>
  <si>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</si>
  <si>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</si>
  <si>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</si>
  <si>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</si>
  <si>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</si>
  <si>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</si>
  <si>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</si>
  <si>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</si>
  <si>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</si>
  <si>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</si>
  <si>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</si>
  <si>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</si>
  <si>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</si>
  <si>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</si>
  <si>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</si>
  <si>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</si>
  <si>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</si>
  <si>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</si>
  <si>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</si>
  <si>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</si>
  <si>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</si>
  <si>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</si>
  <si>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</si>
  <si>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</si>
  <si>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</si>
  <si>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</si>
  <si>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</si>
  <si>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</si>
  <si>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</si>
  <si>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</si>
  <si>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</si>
  <si>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</si>
  <si>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</si>
  <si>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</si>
  <si>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</si>
  <si>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</si>
  <si>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</si>
  <si>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</si>
  <si>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</si>
  <si>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</si>
  <si>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</si>
  <si>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</si>
  <si>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</si>
  <si>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</si>
  <si>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</si>
  <si>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</si>
  <si>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</si>
  <si>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</si>
  <si>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</si>
  <si>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</si>
  <si>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</si>
  <si>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</si>
  <si>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</si>
  <si>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</si>
  <si>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</si>
  <si>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</si>
  <si>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</si>
  <si>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</si>
  <si>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</si>
  <si>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</si>
  <si>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</si>
  <si>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</si>
  <si>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</si>
  <si>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</si>
  <si>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</si>
  <si>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</si>
  <si>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</si>
  <si>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</si>
  <si>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</si>
  <si>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</si>
  <si>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</si>
  <si>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</si>
  <si>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</si>
  <si>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</si>
  <si>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</si>
  <si>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</si>
  <si>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</si>
  <si>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</si>
  <si>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</si>
  <si>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</si>
  <si>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</si>
  <si>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</si>
  <si>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</si>
  <si>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</si>
  <si>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</si>
  <si>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</si>
  <si>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</si>
  <si>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</si>
  <si>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</si>
  <si>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</si>
  <si>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</si>
  <si>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</si>
  <si>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</si>
  <si>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</si>
  <si>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</si>
  <si>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</si>
  <si>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</si>
  <si>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</si>
  <si>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</si>
  <si>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</si>
  <si>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</si>
  <si>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</si>
  <si>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</si>
  <si>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</si>
  <si>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</si>
  <si>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</si>
  <si>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</si>
  <si>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</si>
  <si>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</si>
  <si>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</si>
  <si>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</si>
  <si>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</si>
  <si>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</si>
  <si>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</si>
  <si>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</si>
  <si>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</si>
  <si>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</si>
  <si>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</si>
  <si>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</si>
  <si>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</si>
  <si>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</si>
  <si>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</si>
  <si>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</si>
  <si>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</si>
  <si>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</si>
  <si>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</si>
  <si>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</si>
  <si>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</si>
  <si>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</si>
  <si>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</si>
  <si>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</si>
  <si>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</si>
  <si>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</si>
  <si>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</si>
  <si>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</si>
  <si>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</si>
  <si>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</si>
  <si>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</si>
  <si>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</si>
  <si>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</si>
  <si>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</si>
  <si>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</si>
  <si>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</si>
  <si>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</si>
  <si>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</si>
  <si>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</si>
  <si>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</si>
  <si>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</si>
  <si>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</si>
  <si>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</si>
  <si>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</si>
  <si>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</si>
  <si>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</si>
  <si>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</si>
  <si>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</si>
  <si>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</si>
  <si>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</si>
  <si>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</si>
  <si>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</si>
  <si>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</si>
  <si>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</si>
  <si>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</si>
  <si>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</si>
  <si>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</si>
  <si>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</si>
  <si>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</si>
  <si>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</si>
  <si>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</si>
  <si>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</si>
  <si>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</si>
  <si>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</si>
  <si>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</si>
  <si>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</si>
  <si>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</si>
  <si>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</si>
  <si>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</si>
  <si>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</si>
  <si>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</si>
  <si>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</si>
  <si>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</si>
  <si>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</si>
  <si>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</si>
  <si>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</si>
  <si>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</si>
  <si>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</si>
  <si>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</si>
  <si>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</si>
  <si>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</si>
  <si>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</si>
  <si>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</si>
  <si>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</si>
  <si>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</si>
  <si>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</si>
  <si>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</si>
  <si>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</si>
  <si>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</si>
  <si>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</si>
  <si>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</si>
  <si>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</si>
  <si>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</si>
  <si>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</si>
  <si>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</si>
  <si>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</si>
  <si>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</si>
  <si>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</si>
  <si>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</si>
  <si>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</si>
  <si>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</si>
  <si>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</si>
  <si>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</si>
  <si>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</si>
  <si>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</si>
  <si>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</si>
  <si>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</si>
  <si>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</si>
  <si>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</si>
  <si>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</si>
  <si>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</si>
  <si>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</si>
  <si>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</si>
  <si>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</si>
  <si>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</si>
  <si>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</si>
  <si>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</si>
  <si>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</si>
  <si>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</si>
  <si>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</si>
  <si>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</si>
  <si>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</si>
  <si>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</si>
  <si>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</si>
  <si>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</si>
  <si>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</si>
  <si>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</si>
  <si>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</si>
  <si>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</si>
  <si>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</si>
  <si>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</si>
  <si>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</si>
  <si>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</si>
  <si>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</si>
  <si>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</si>
  <si>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</si>
  <si>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</si>
  <si>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</si>
  <si>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</si>
  <si>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</si>
  <si>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</si>
  <si>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</si>
  <si>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</si>
  <si>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</si>
  <si>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</si>
  <si>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</si>
  <si>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</si>
  <si>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</si>
  <si>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</si>
  <si>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</si>
  <si>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</si>
  <si>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</si>
  <si>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</si>
  <si>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</si>
  <si>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</si>
  <si>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</si>
  <si>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</si>
  <si>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</si>
  <si>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</si>
  <si>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</si>
  <si>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</si>
  <si>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</si>
  <si>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</si>
  <si>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</si>
  <si>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</si>
  <si>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</si>
  <si>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</si>
  <si>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</si>
  <si>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</si>
  <si>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</si>
  <si>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</si>
  <si>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</si>
  <si>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</si>
  <si>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</si>
  <si>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</si>
  <si>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</si>
  <si>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</si>
  <si>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</si>
  <si>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</si>
  <si>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</si>
  <si>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</si>
  <si>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</si>
  <si>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</si>
  <si>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</si>
  <si>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</si>
  <si>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</si>
  <si>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</si>
  <si>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</si>
  <si>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</si>
  <si>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</si>
  <si>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</si>
  <si>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</si>
  <si>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</si>
  <si>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</si>
  <si>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</si>
  <si>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</si>
  <si>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</si>
  <si>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</si>
  <si>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</si>
  <si>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</si>
  <si>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</si>
  <si>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</si>
  <si>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</si>
  <si>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</si>
  <si>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</si>
  <si>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</si>
  <si>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</si>
  <si>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</si>
  <si>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</si>
  <si>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</si>
  <si>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</si>
  <si>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</si>
  <si>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</si>
  <si>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</si>
  <si>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</si>
  <si>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</si>
  <si>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</si>
  <si>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</si>
  <si>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</si>
  <si>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</si>
  <si>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</si>
  <si>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</si>
  <si>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</si>
  <si>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</si>
  <si>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</si>
  <si>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</si>
  <si>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</si>
  <si>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</si>
  <si>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</si>
  <si>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</si>
  <si>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</si>
  <si>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</si>
  <si>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</si>
  <si>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</si>
  <si>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</si>
  <si>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</si>
  <si>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</si>
  <si>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</si>
  <si>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</si>
  <si>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</si>
  <si>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</si>
  <si>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</si>
  <si>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</si>
  <si>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</si>
  <si>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</si>
  <si>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</si>
  <si>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</si>
  <si>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</si>
  <si>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</si>
  <si>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</si>
  <si>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</si>
  <si>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</si>
  <si>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</si>
  <si>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</si>
  <si>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</si>
  <si>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</si>
  <si>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</si>
  <si>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</si>
  <si>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</si>
  <si>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</si>
  <si>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</si>
  <si>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</si>
  <si>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</si>
  <si>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</si>
  <si>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</si>
  <si>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</si>
  <si>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</si>
  <si>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</si>
  <si>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</si>
  <si>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</si>
  <si>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</si>
  <si>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</si>
  <si>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</si>
  <si>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</si>
  <si>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</si>
  <si>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</si>
  <si>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</si>
  <si>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</si>
  <si>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</si>
  <si>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</si>
  <si>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</si>
  <si>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</si>
  <si>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</si>
  <si>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</si>
  <si>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</si>
  <si>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</si>
  <si>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</si>
  <si>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</si>
  <si>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</si>
  <si>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</si>
  <si>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</si>
  <si>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</si>
  <si>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</si>
  <si>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</si>
  <si>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</si>
  <si>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</si>
  <si>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</si>
  <si>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</si>
  <si>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</si>
  <si>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</si>
  <si>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</si>
  <si>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</si>
  <si>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</si>
  <si>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</si>
  <si>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</si>
  <si>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</si>
  <si>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</si>
  <si>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</si>
  <si>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</si>
  <si>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</si>
  <si>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</si>
  <si>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</si>
  <si>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</si>
  <si>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</si>
  <si>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</si>
  <si>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</si>
  <si>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</si>
  <si>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</si>
  <si>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</si>
  <si>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</si>
  <si>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</si>
  <si>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</si>
  <si>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</si>
  <si>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</si>
  <si>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</si>
  <si>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</si>
  <si>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</si>
  <si>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</si>
  <si>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</si>
  <si>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</si>
  <si>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</si>
  <si>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</si>
  <si>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</si>
  <si>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</si>
  <si>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</si>
  <si>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</si>
  <si>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</si>
  <si>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</si>
  <si>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</si>
  <si>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</si>
  <si>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</si>
  <si>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</si>
  <si>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</si>
  <si>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</si>
  <si>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</si>
  <si>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</si>
  <si>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</si>
  <si>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</si>
  <si>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</si>
  <si>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</si>
  <si>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</si>
  <si>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</si>
  <si>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</si>
  <si>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</si>
  <si>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</si>
  <si>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</si>
  <si>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</si>
  <si>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</si>
  <si>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</si>
  <si>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</si>
  <si>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</si>
  <si>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</si>
  <si>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</si>
  <si>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</si>
  <si>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</si>
  <si>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</si>
  <si>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</si>
  <si>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</si>
  <si>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</si>
  <si>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</si>
  <si>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</si>
  <si>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</si>
  <si>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</si>
  <si>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</si>
  <si>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</si>
  <si>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</si>
  <si>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</si>
  <si>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</si>
  <si>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</si>
  <si>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</si>
  <si>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</si>
  <si>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</si>
  <si>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</si>
  <si>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</si>
  <si>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</si>
  <si>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</si>
  <si>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</si>
  <si>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</si>
  <si>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</si>
  <si>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</si>
  <si>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</si>
  <si>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</si>
  <si>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</si>
  <si>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</si>
  <si>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</si>
  <si>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</si>
  <si>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</si>
  <si>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</si>
  <si>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</si>
  <si>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</si>
  <si>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</si>
  <si>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</si>
  <si>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</si>
  <si>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</si>
  <si>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</si>
  <si>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</si>
  <si>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</si>
  <si>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</si>
  <si>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</si>
  <si>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</si>
  <si>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</si>
  <si>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</si>
  <si>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</si>
  <si>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</si>
  <si>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</si>
  <si>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</si>
  <si>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</si>
  <si>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</si>
  <si>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</si>
  <si>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</si>
  <si>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</si>
  <si>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</si>
  <si>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</si>
  <si>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</si>
  <si>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</si>
  <si>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</si>
  <si>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</si>
  <si>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</si>
  <si>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</si>
  <si>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</si>
  <si>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</si>
  <si>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</si>
  <si>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</si>
  <si>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</si>
  <si>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</si>
  <si>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</si>
  <si>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</si>
  <si>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</si>
  <si>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</si>
  <si>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</si>
  <si>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</si>
  <si>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</si>
  <si>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</si>
  <si>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</si>
  <si>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</si>
  <si>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</si>
  <si>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</si>
  <si>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</si>
  <si>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</si>
  <si>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</si>
  <si>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</si>
  <si>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</si>
  <si>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</si>
  <si>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</si>
  <si>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</si>
  <si>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</si>
  <si>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</si>
  <si>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</si>
  <si>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</si>
  <si>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</si>
  <si>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</si>
  <si>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</si>
  <si>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</si>
  <si>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</si>
  <si>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</si>
  <si>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</si>
  <si>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</si>
  <si>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</si>
  <si>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</si>
  <si>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</si>
  <si>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</si>
  <si>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</si>
  <si>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</si>
  <si>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</si>
  <si>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</si>
  <si>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</si>
  <si>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</si>
  <si>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</si>
  <si>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</si>
  <si>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</si>
  <si>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</si>
  <si>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</si>
  <si>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</si>
  <si>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</si>
  <si>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</si>
  <si>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</si>
  <si>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</si>
  <si>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</si>
  <si>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</si>
  <si>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</si>
  <si>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</si>
  <si>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</si>
  <si>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</si>
  <si>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</si>
  <si>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</si>
  <si>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</si>
  <si>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</si>
  <si>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</si>
  <si>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</si>
  <si>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</si>
  <si>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</si>
  <si>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</si>
  <si>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</si>
  <si>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</si>
  <si>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</si>
  <si>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</si>
  <si>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</si>
  <si>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</si>
  <si>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</si>
  <si>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</si>
  <si>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</si>
  <si>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</si>
  <si>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</si>
  <si>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</si>
  <si>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</si>
  <si>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</si>
  <si>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</si>
  <si>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</si>
  <si>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</si>
  <si>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</si>
  <si>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</si>
  <si>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</si>
  <si>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</si>
  <si>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</si>
  <si>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</si>
  <si>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</si>
  <si>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</si>
  <si>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</si>
  <si>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</si>
  <si>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</si>
  <si>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</si>
  <si>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</si>
  <si>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</si>
  <si>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</si>
  <si>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</si>
  <si>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</si>
  <si>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</si>
  <si>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</si>
  <si>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</si>
  <si>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</si>
  <si>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</si>
  <si>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</si>
  <si>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</si>
  <si>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</si>
  <si>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</si>
  <si>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</si>
  <si>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</si>
  <si>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</si>
  <si>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</si>
  <si>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</si>
  <si>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</si>
  <si>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</si>
  <si>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</si>
  <si>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</si>
  <si>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</si>
  <si>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</si>
  <si>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</si>
  <si>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</si>
  <si>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</si>
  <si>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</si>
  <si>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</si>
  <si>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</si>
  <si>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</si>
  <si>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</si>
  <si>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</si>
  <si>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</si>
  <si>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</si>
  <si>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</si>
  <si>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</si>
  <si>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</si>
  <si>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</si>
  <si>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</si>
  <si>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</si>
  <si>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</si>
  <si>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</si>
  <si>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</si>
  <si>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</si>
  <si>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</si>
  <si>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</si>
  <si>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</si>
  <si>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</si>
  <si>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</si>
  <si>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</si>
  <si>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</si>
  <si>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</si>
  <si>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</si>
  <si>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</si>
  <si>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</si>
  <si>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</si>
  <si>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</si>
  <si>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</si>
  <si>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</si>
  <si>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</si>
  <si>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</si>
  <si>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</si>
  <si>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</si>
  <si>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</si>
  <si>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</si>
  <si>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</si>
  <si>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</si>
  <si>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</si>
  <si>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</si>
  <si>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</si>
  <si>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</si>
  <si>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</si>
  <si>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</si>
  <si>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</si>
  <si>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</si>
  <si>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</si>
  <si>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</si>
  <si>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</si>
  <si>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</si>
  <si>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</si>
  <si>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</si>
  <si>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</si>
  <si>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</si>
  <si>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</si>
  <si>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</si>
  <si>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</si>
  <si>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</si>
  <si>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</si>
  <si>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</si>
  <si>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</si>
  <si>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</si>
  <si>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</si>
  <si>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</si>
  <si>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</si>
  <si>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</si>
  <si>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</si>
  <si>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</si>
  <si>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</si>
  <si>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</si>
  <si>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</si>
  <si>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</si>
  <si>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</si>
  <si>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</si>
  <si>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</si>
  <si>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</si>
  <si>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</si>
  <si>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</si>
  <si>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</si>
  <si>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</si>
  <si>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</si>
  <si>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</si>
  <si>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</si>
  <si>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</si>
  <si>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</si>
  <si>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</si>
  <si>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</si>
  <si>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</si>
  <si>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</si>
  <si>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</si>
  <si>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</si>
  <si>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</si>
  <si>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</si>
  <si>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</si>
  <si>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</si>
  <si>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</si>
  <si>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</si>
  <si>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</si>
  <si>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</si>
  <si>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</si>
  <si>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</si>
  <si>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</si>
  <si>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</si>
  <si>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</si>
  <si>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</si>
  <si>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</si>
  <si>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</si>
  <si>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</si>
  <si>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</si>
  <si>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</si>
  <si>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</si>
  <si>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</si>
  <si>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</si>
  <si>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</si>
  <si>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</si>
  <si>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</si>
  <si>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</si>
  <si>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</si>
  <si>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</si>
  <si>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</si>
  <si>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</si>
  <si>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</si>
  <si>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</si>
  <si>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</si>
  <si>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</si>
  <si>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</si>
  <si>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</si>
  <si>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</si>
  <si>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</si>
  <si>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</si>
  <si>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</si>
  <si>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</si>
  <si>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</si>
  <si>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</si>
  <si>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</si>
  <si>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</si>
  <si>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</si>
  <si>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</si>
  <si>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</si>
  <si>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</si>
  <si>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</si>
  <si>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</si>
  <si>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</si>
  <si>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</si>
  <si>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</si>
  <si>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</si>
  <si>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</si>
  <si>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</si>
  <si>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</si>
  <si>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</si>
  <si>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</si>
  <si>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</si>
  <si>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</si>
  <si>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</si>
  <si>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</si>
  <si>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</si>
  <si>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</si>
  <si>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</si>
  <si>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</si>
  <si>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</si>
  <si>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</si>
  <si>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</si>
  <si>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</si>
  <si>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</si>
  <si>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</si>
  <si>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</si>
  <si>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</si>
  <si>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</si>
  <si>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</si>
  <si>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</si>
  <si>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</si>
  <si>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</si>
  <si>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</si>
  <si>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</si>
  <si>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</si>
  <si>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</si>
  <si>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</si>
  <si>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</si>
  <si>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</si>
  <si>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</si>
  <si>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</si>
  <si>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</si>
  <si>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</si>
  <si>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</si>
  <si>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</si>
  <si>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</si>
  <si>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</si>
  <si>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</si>
  <si>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</si>
  <si>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</si>
  <si>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</si>
  <si>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</si>
  <si>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</si>
  <si>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</si>
  <si>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</si>
  <si>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</si>
  <si>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</si>
  <si>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</si>
  <si>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</si>
  <si>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</si>
  <si>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</si>
  <si>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</si>
  <si>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</si>
  <si>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</si>
  <si>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</si>
  <si>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</si>
  <si>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</si>
  <si>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</si>
  <si>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</si>
  <si>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</si>
  <si>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</si>
  <si>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</si>
  <si>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</si>
  <si>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</si>
  <si>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</si>
  <si>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</si>
  <si>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</si>
  <si>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</si>
  <si>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</si>
  <si>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</si>
  <si>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</si>
  <si>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</si>
  <si>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</si>
  <si>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</si>
  <si>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</si>
  <si>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</si>
  <si>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</si>
  <si>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</si>
  <si>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</si>
  <si>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</si>
  <si>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</si>
  <si>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</si>
  <si>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</si>
  <si>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</si>
  <si>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</si>
  <si>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</si>
  <si>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</si>
  <si>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</si>
  <si>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</si>
  <si>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</si>
  <si>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</si>
  <si>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</si>
  <si>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</si>
  <si>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</si>
  <si>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</si>
  <si>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</si>
  <si>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</si>
  <si>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</si>
  <si>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</si>
  <si>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</si>
  <si>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</si>
  <si>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</si>
  <si>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</si>
  <si>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</si>
  <si>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</si>
  <si>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</si>
  <si>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</si>
  <si>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</si>
  <si>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</si>
  <si>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</si>
  <si>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</si>
  <si>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</si>
  <si>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</si>
  <si>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</si>
  <si>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</si>
  <si>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</si>
  <si>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</si>
  <si>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</si>
  <si>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</si>
  <si>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</si>
  <si>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</si>
  <si>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</si>
  <si>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</si>
  <si>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</si>
  <si>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</si>
  <si>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</si>
  <si>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</si>
  <si>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</si>
  <si>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</si>
  <si>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</si>
  <si>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</si>
  <si>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</si>
  <si>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</si>
  <si>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</si>
  <si>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</si>
  <si>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</si>
  <si>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</si>
  <si>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</si>
  <si>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</si>
  <si>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</si>
  <si>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</si>
  <si>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</si>
  <si>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</si>
  <si>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</si>
  <si>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</si>
  <si>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</si>
  <si>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</si>
  <si>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</si>
  <si>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</si>
  <si>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</si>
  <si>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</si>
  <si>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</si>
  <si>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</si>
  <si>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</si>
  <si>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</si>
  <si>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</si>
  <si>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</si>
  <si>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</si>
  <si>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</si>
  <si>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</si>
  <si>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</si>
  <si>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</si>
  <si>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</si>
  <si>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</si>
  <si>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</si>
  <si>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</si>
  <si>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</si>
  <si>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</si>
  <si>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</si>
  <si>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</si>
  <si>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</si>
  <si>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</si>
  <si>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</si>
  <si>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</si>
  <si>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</si>
  <si>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</si>
  <si>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</si>
  <si>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</si>
  <si>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</si>
  <si>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</si>
  <si>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</si>
  <si>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</si>
  <si>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</si>
  <si>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</si>
  <si>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</si>
  <si>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</si>
  <si>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</si>
  <si>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</si>
  <si>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</si>
  <si>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</si>
  <si>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</si>
  <si>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</si>
  <si>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</si>
  <si>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</si>
  <si>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</si>
  <si>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</si>
  <si>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</si>
  <si>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</si>
  <si>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</si>
  <si>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</si>
  <si>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</si>
  <si>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</si>
  <si>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</si>
  <si>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</si>
  <si>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</si>
  <si>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</si>
  <si>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</si>
  <si>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</si>
  <si>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</si>
  <si>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</si>
  <si>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</si>
  <si>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</si>
  <si>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</si>
  <si>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</si>
  <si>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</si>
  <si>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</si>
  <si>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</si>
  <si>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</si>
  <si>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</si>
  <si>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</si>
  <si>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</si>
  <si>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</si>
  <si>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</si>
  <si>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</si>
  <si>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</si>
  <si>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</si>
  <si>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</si>
  <si>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</si>
  <si>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</si>
  <si>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</si>
  <si>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</si>
  <si>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</si>
  <si>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</si>
  <si>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</si>
  <si>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</si>
  <si>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</si>
  <si>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</si>
  <si>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</si>
  <si>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</si>
  <si>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</si>
  <si>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</si>
  <si>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</si>
  <si>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</si>
  <si>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</si>
  <si>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</si>
  <si>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</si>
  <si>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</si>
  <si>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</si>
  <si>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</si>
  <si>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</si>
  <si>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</si>
  <si>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</si>
  <si>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</si>
  <si>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</si>
  <si>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</si>
  <si>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</si>
  <si>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</si>
  <si>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</si>
  <si>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</si>
  <si>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</si>
  <si>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</si>
  <si>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</si>
  <si>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</si>
  <si>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</si>
  <si>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</si>
  <si>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</si>
  <si>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</si>
  <si>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</si>
  <si>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</si>
  <si>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</si>
  <si>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</si>
  <si>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</si>
  <si>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</si>
  <si>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</si>
  <si>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</si>
  <si>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</si>
  <si>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</si>
  <si>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</si>
  <si>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</si>
  <si>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</si>
  <si>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</si>
  <si>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</si>
  <si>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</si>
  <si>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</si>
  <si>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</si>
  <si>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</si>
  <si>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</si>
  <si>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</si>
  <si>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</si>
  <si>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</si>
  <si>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</si>
  <si>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</si>
  <si>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</si>
  <si>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</si>
  <si>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</si>
  <si>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</si>
  <si>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</si>
  <si>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</si>
  <si>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</si>
  <si>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</si>
  <si>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</si>
  <si>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</si>
  <si>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</si>
  <si>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</si>
  <si>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</si>
  <si>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</si>
  <si>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</si>
  <si>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</si>
  <si>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</si>
  <si>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</si>
  <si>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</si>
  <si>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</si>
  <si>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</si>
  <si>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</si>
  <si>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</si>
  <si>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</si>
  <si>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</si>
  <si>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</si>
  <si>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</si>
  <si>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</si>
  <si>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</si>
  <si>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</si>
  <si>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</si>
  <si>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</si>
  <si>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</si>
  <si>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</si>
  <si>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</si>
  <si>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</si>
  <si>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</si>
  <si>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</si>
  <si>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</si>
  <si>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</si>
  <si>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</si>
  <si>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</si>
  <si>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</si>
  <si>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</si>
  <si>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</si>
  <si>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</si>
  <si>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</si>
  <si>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</si>
  <si>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</si>
  <si>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</si>
  <si>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</si>
  <si>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</si>
  <si>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</si>
  <si>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</si>
  <si>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</si>
  <si>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</si>
  <si>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</si>
  <si>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</si>
  <si>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</si>
  <si>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</si>
  <si>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</si>
  <si>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</si>
  <si>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</si>
  <si>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</si>
  <si>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</si>
  <si>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</si>
  <si>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</si>
  <si>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</si>
  <si>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</si>
  <si>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</si>
  <si>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</si>
  <si>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</si>
  <si>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</si>
  <si>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</si>
  <si>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</si>
  <si>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</si>
  <si>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</si>
  <si>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</si>
  <si>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</si>
  <si>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</si>
  <si>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</si>
  <si>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</si>
  <si>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</si>
  <si>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</si>
  <si>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</si>
  <si>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</si>
  <si>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</si>
  <si>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</si>
  <si>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</si>
  <si>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</si>
  <si>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</si>
  <si>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</si>
  <si>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</si>
  <si>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</si>
  <si>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</si>
  <si>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</si>
  <si>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</si>
  <si>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</si>
  <si>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</si>
  <si>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</si>
  <si>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</si>
  <si>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</si>
  <si>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</si>
  <si>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</si>
  <si>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</si>
  <si>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</si>
  <si>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</si>
  <si>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</si>
  <si>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</si>
  <si>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</si>
  <si>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</si>
  <si>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</si>
  <si>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</si>
  <si>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</si>
  <si>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</si>
  <si>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</si>
  <si>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</si>
  <si>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</si>
  <si>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</si>
  <si>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</si>
  <si>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</si>
  <si>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</si>
  <si>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</si>
  <si>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</si>
  <si>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</si>
  <si>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</si>
  <si>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</si>
  <si>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</si>
  <si>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</si>
  <si>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</si>
  <si>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</si>
  <si>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</si>
  <si>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</si>
  <si>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</si>
  <si>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</si>
  <si>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</si>
  <si>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</si>
  <si>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</si>
  <si>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</si>
  <si>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</si>
  <si>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</si>
  <si>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</si>
  <si>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</si>
  <si>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</si>
  <si>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</si>
  <si>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</si>
  <si>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</si>
  <si>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</si>
  <si>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</si>
  <si>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</si>
  <si>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</si>
  <si>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</si>
  <si>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</si>
  <si>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</si>
  <si>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</si>
  <si>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</si>
  <si>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</si>
  <si>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</si>
  <si>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</si>
  <si>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</si>
  <si>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</si>
  <si>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</si>
  <si>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</si>
  <si>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</si>
  <si>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</si>
  <si>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</si>
  <si>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</si>
  <si>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</si>
  <si>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</si>
  <si>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</si>
  <si>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</si>
  <si>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</si>
  <si>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</si>
  <si>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</si>
  <si>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</si>
  <si>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</si>
  <si>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</si>
  <si>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</si>
  <si>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</si>
  <si>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</si>
  <si>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</si>
  <si>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</si>
  <si>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</si>
  <si>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</si>
  <si>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</si>
  <si>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</si>
  <si>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</si>
  <si>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</si>
  <si>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</si>
  <si>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</si>
  <si>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</si>
  <si>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</si>
  <si>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</si>
  <si>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</si>
  <si>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</si>
  <si>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</si>
  <si>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</si>
  <si>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</si>
  <si>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</si>
  <si>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</si>
  <si>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</si>
  <si>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</si>
  <si>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</si>
  <si>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</si>
  <si>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</si>
  <si>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</si>
  <si>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</si>
  <si>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</si>
  <si>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</si>
  <si>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</si>
  <si>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</si>
  <si>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</si>
  <si>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</si>
  <si>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</si>
  <si>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</si>
  <si>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</si>
  <si>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</si>
  <si>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</si>
  <si>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</si>
  <si>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</si>
  <si>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</si>
  <si>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</si>
  <si>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</si>
  <si>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</si>
  <si>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</si>
  <si>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</si>
  <si>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</si>
  <si>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</si>
  <si>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</si>
  <si>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</si>
  <si>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</si>
  <si>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</si>
  <si>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</si>
  <si>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</si>
  <si>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</si>
  <si>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</si>
  <si>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</si>
  <si>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</si>
  <si>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</si>
  <si>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</si>
  <si>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</si>
  <si>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</si>
  <si>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</si>
  <si>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</si>
  <si>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</si>
  <si>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</si>
  <si>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</si>
  <si>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</si>
  <si>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</si>
  <si>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</si>
  <si>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</si>
  <si>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</si>
  <si>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</si>
  <si>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</si>
  <si>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</si>
  <si>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</si>
  <si>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</si>
  <si>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</si>
  <si>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</si>
  <si>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</si>
  <si>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</si>
  <si>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</si>
  <si>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</si>
  <si>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</si>
  <si>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</si>
  <si>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</si>
  <si>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</si>
  <si>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</si>
  <si>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</si>
  <si>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</si>
  <si>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</si>
  <si>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</si>
  <si>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</si>
  <si>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</si>
  <si>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</si>
  <si>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</si>
  <si>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</si>
  <si>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</si>
  <si>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</si>
  <si>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</si>
  <si>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</si>
  <si>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</si>
  <si>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</si>
  <si>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</si>
  <si>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</si>
  <si>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</si>
  <si>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</si>
  <si>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</si>
  <si>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</si>
  <si>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</si>
  <si>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</si>
  <si>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</si>
  <si>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</si>
  <si>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</si>
  <si>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</si>
  <si>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</si>
  <si>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</si>
  <si>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</si>
  <si>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</si>
  <si>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</si>
  <si>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</si>
  <si>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</si>
  <si>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</si>
  <si>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</si>
  <si>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</si>
  <si>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</si>
  <si>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</si>
  <si>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</si>
  <si>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</si>
  <si>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</si>
  <si>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</si>
  <si>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</si>
  <si>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</si>
  <si>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</si>
  <si>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</si>
  <si>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</si>
  <si>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</si>
  <si>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</si>
  <si>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</si>
  <si>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</si>
  <si>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</si>
  <si>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</si>
  <si>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</si>
  <si>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</si>
  <si>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</si>
  <si>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</si>
  <si>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</si>
  <si>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</si>
  <si>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</si>
  <si>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</si>
  <si>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</si>
  <si>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</si>
  <si>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</si>
  <si>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</si>
  <si>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</si>
  <si>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</si>
  <si>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</si>
  <si>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</si>
  <si>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</si>
  <si>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</si>
  <si>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</si>
  <si>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</si>
  <si>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</si>
  <si>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</si>
  <si>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</si>
  <si>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</si>
  <si>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</si>
  <si>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</si>
  <si>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</si>
  <si>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</si>
  <si>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</si>
  <si>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</si>
  <si>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</si>
  <si>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</si>
  <si>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</si>
  <si>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</si>
  <si>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</si>
  <si>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</si>
  <si>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</si>
  <si>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</si>
  <si>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</si>
  <si>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</si>
  <si>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</si>
  <si>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</si>
  <si>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</si>
  <si>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</si>
  <si>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</si>
  <si>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</si>
  <si>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</si>
  <si>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</si>
  <si>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</si>
  <si>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</si>
  <si>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</si>
  <si>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</si>
  <si>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</si>
  <si>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</si>
  <si>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</si>
  <si>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</si>
  <si>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</si>
  <si>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</si>
  <si>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</si>
  <si>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</si>
  <si>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</si>
  <si>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</si>
  <si>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</si>
  <si>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</si>
  <si>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</si>
  <si>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</si>
  <si>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</si>
  <si>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</si>
  <si>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</si>
  <si>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</si>
  <si>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</si>
  <si>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</si>
  <si>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</si>
  <si>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</si>
  <si>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</si>
  <si>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</si>
  <si>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</si>
  <si>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</si>
  <si>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</si>
  <si>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</si>
  <si>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</si>
  <si>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</si>
  <si>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</si>
  <si>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</si>
  <si>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</si>
  <si>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</si>
  <si>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</si>
  <si>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</si>
  <si>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</si>
  <si>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</si>
  <si>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</si>
  <si>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</si>
  <si>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</si>
  <si>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</si>
  <si>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</si>
  <si>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</si>
  <si>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</si>
  <si>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</si>
  <si>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</si>
  <si>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</si>
  <si>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</si>
  <si>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</si>
  <si>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</si>
  <si>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</si>
  <si>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</si>
  <si>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</si>
  <si>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</si>
  <si>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</si>
  <si>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</si>
  <si>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</si>
  <si>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</si>
  <si>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</si>
  <si>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</si>
  <si>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</si>
  <si>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</si>
  <si>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</si>
  <si>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</si>
  <si>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</si>
  <si>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</si>
  <si>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</si>
  <si>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</si>
  <si>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</si>
  <si>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</si>
  <si>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</si>
  <si>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</si>
  <si>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</si>
  <si>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</si>
  <si>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</si>
  <si>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</si>
  <si>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</si>
  <si>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</si>
  <si>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</si>
  <si>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</si>
  <si>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</si>
  <si>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</si>
  <si>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</si>
  <si>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</si>
  <si>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</si>
  <si>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</si>
  <si>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</si>
  <si>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</si>
  <si>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</si>
  <si>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</si>
  <si>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</si>
  <si>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</si>
  <si>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</si>
  <si>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</si>
  <si>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</si>
  <si>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</si>
  <si>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</si>
  <si>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</si>
  <si>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</si>
  <si>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</si>
  <si>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</si>
  <si>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</si>
  <si>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</si>
  <si>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</si>
  <si>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</si>
  <si>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</si>
  <si>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</si>
  <si>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</si>
  <si>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</si>
  <si>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</si>
  <si>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</si>
  <si>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</si>
  <si>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</si>
  <si>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</si>
  <si>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</si>
  <si>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</si>
  <si>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</si>
  <si>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</si>
  <si>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</si>
  <si>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</si>
  <si>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</si>
  <si>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</si>
  <si>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</si>
  <si>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</si>
  <si>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</si>
  <si>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</si>
  <si>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</si>
  <si>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</si>
  <si>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</si>
  <si>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</si>
  <si>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</si>
  <si>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</si>
  <si>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</si>
  <si>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</si>
  <si>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</si>
  <si>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</si>
  <si>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</si>
  <si>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</si>
  <si>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</si>
  <si>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</si>
  <si>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</si>
  <si>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</si>
  <si>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</si>
  <si>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</si>
  <si>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</si>
  <si>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</si>
  <si>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</si>
  <si>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</si>
  <si>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</si>
  <si>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</si>
  <si>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</si>
  <si>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</si>
  <si>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</si>
  <si>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</si>
  <si>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</si>
  <si>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</si>
  <si>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</si>
  <si>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</si>
  <si>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</si>
  <si>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</si>
  <si>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</si>
  <si>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</si>
  <si>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</si>
  <si>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</si>
  <si>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</si>
  <si>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</si>
  <si>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</si>
  <si>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</si>
  <si>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</si>
  <si>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</si>
  <si>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</si>
  <si>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</si>
  <si>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</si>
  <si>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</si>
  <si>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</si>
  <si>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</si>
  <si>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</si>
  <si>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</si>
  <si>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</si>
  <si>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</si>
  <si>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</si>
  <si>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</si>
  <si>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</si>
  <si>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</si>
  <si>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</si>
  <si>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</si>
  <si>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</si>
  <si>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</si>
  <si>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</si>
  <si>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</si>
  <si>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</si>
  <si>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</si>
  <si>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</si>
  <si>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</si>
  <si>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</si>
  <si>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</si>
  <si>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</si>
  <si>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</si>
  <si>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</si>
  <si>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</si>
  <si>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</si>
  <si>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</si>
  <si>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</si>
  <si>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</si>
  <si>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</si>
  <si>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</si>
  <si>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</si>
  <si>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</si>
  <si>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</si>
  <si>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</si>
  <si>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</si>
  <si>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</si>
  <si>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</si>
  <si>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</si>
  <si>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</si>
  <si>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</si>
  <si>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</si>
  <si>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</si>
  <si>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</si>
  <si>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</si>
  <si>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</si>
  <si>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</si>
  <si>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</si>
  <si>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</si>
  <si>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</si>
  <si>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</si>
  <si>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</si>
  <si>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</si>
  <si>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</si>
  <si>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</si>
  <si>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</si>
  <si>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</si>
  <si>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</si>
  <si>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</si>
  <si>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</si>
  <si>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</si>
  <si>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</si>
  <si>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</si>
  <si>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</si>
  <si>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</si>
  <si>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</si>
  <si>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</si>
  <si>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</si>
  <si>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</si>
  <si>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</si>
  <si>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</si>
  <si>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</si>
  <si>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</si>
  <si>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</si>
  <si>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</si>
  <si>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</si>
  <si>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</si>
  <si>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</si>
  <si>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</si>
  <si>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</si>
  <si>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</si>
  <si>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</si>
  <si>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</si>
  <si>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</si>
  <si>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</si>
  <si>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</si>
  <si>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</si>
  <si>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</si>
  <si>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</si>
  <si>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</si>
  <si>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</si>
  <si>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</si>
  <si>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</si>
  <si>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</si>
  <si>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</si>
  <si>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</si>
  <si>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</si>
  <si>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</si>
  <si>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</si>
  <si>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</si>
  <si>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</si>
  <si>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</si>
  <si>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</si>
  <si>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</si>
  <si>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</si>
  <si>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</si>
  <si>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</si>
  <si>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</si>
  <si>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</si>
  <si>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</si>
  <si>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</si>
  <si>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</si>
  <si>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</si>
  <si>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</si>
  <si>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</si>
  <si>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</si>
  <si>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</si>
  <si>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</si>
  <si>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</si>
  <si>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</si>
  <si>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</si>
  <si>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</si>
  <si>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</si>
  <si>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</si>
  <si>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</si>
  <si>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</si>
  <si>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</si>
  <si>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</si>
  <si>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</si>
  <si>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</si>
  <si>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</si>
  <si>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</si>
  <si>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</si>
  <si>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</si>
  <si>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</si>
  <si>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</si>
  <si>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</si>
  <si>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</si>
  <si>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</si>
  <si>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</si>
  <si>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</si>
  <si>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</si>
  <si>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</si>
  <si>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</si>
  <si>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</si>
  <si>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</si>
  <si>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</si>
  <si>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</si>
  <si>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</si>
  <si>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</si>
  <si>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</si>
  <si>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</si>
  <si>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</si>
  <si>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</si>
  <si>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</si>
  <si>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</si>
  <si>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</si>
  <si>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</si>
  <si>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</si>
  <si>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</si>
  <si>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</si>
  <si>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</si>
  <si>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</si>
  <si>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</si>
  <si>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</si>
  <si>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</si>
  <si>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</si>
  <si>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</si>
  <si>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</si>
  <si>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</si>
  <si>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</si>
  <si>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</si>
  <si>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</si>
  <si>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</si>
  <si>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</si>
  <si>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</si>
  <si>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</si>
  <si>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</si>
  <si>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</si>
  <si>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</si>
  <si>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</si>
  <si>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</si>
  <si>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</si>
  <si>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</si>
  <si>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</si>
  <si>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</si>
  <si>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</si>
  <si>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</si>
  <si>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</si>
  <si>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</si>
  <si>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</si>
  <si>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</si>
  <si>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</si>
  <si>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</si>
  <si>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</si>
  <si>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</si>
  <si>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</si>
  <si>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</si>
  <si>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</si>
  <si>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</si>
  <si>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</si>
  <si>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</si>
  <si>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</si>
  <si>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</si>
  <si>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</si>
  <si>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</si>
  <si>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</si>
  <si>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</si>
  <si>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</si>
  <si>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</si>
  <si>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</si>
  <si>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</si>
  <si>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</si>
  <si>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</si>
  <si>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</si>
  <si>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</si>
  <si>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</si>
  <si>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</si>
  <si>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</si>
  <si>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</si>
  <si>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</si>
  <si>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</si>
  <si>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</si>
  <si>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</si>
  <si>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</si>
  <si>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</si>
  <si>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</si>
  <si>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</si>
  <si>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</si>
  <si>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</si>
  <si>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</si>
  <si>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</si>
  <si>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</si>
  <si>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</si>
  <si>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</si>
  <si>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</si>
  <si>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</si>
  <si>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</si>
  <si>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</si>
  <si>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</si>
  <si>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</si>
  <si>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</si>
  <si>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</si>
  <si>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</si>
  <si>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</si>
  <si>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</si>
  <si>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</si>
  <si>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</si>
  <si>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</si>
  <si>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</si>
  <si>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</si>
  <si>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</si>
  <si>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</si>
  <si>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</si>
  <si>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</si>
  <si>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</si>
  <si>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</si>
  <si>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</si>
  <si>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</si>
  <si>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</si>
  <si>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</si>
  <si>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</si>
  <si>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</si>
  <si>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</si>
  <si>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</si>
  <si>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</si>
  <si>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</si>
  <si>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</si>
  <si>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</si>
  <si>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</si>
  <si>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</si>
  <si>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</si>
  <si>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</si>
  <si>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</si>
  <si>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</si>
  <si>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</si>
  <si>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</si>
  <si>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</si>
  <si>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</si>
  <si>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</si>
  <si>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</si>
  <si>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</si>
  <si>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</si>
  <si>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</si>
  <si>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</si>
  <si>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</si>
  <si>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</si>
  <si>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</si>
  <si>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</si>
  <si>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</si>
  <si>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</si>
  <si>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</si>
  <si>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</si>
  <si>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</si>
  <si>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</si>
  <si>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</si>
  <si>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</si>
  <si>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</si>
  <si>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</si>
  <si>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</si>
  <si>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</si>
  <si>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</si>
  <si>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</si>
  <si>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</si>
  <si>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</si>
  <si>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</si>
  <si>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</si>
  <si>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</si>
  <si>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</si>
  <si>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</si>
  <si>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</si>
  <si>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</si>
  <si>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</si>
  <si>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</si>
  <si>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</si>
  <si>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</si>
  <si>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</si>
  <si>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</si>
  <si>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</si>
  <si>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</si>
  <si>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</si>
  <si>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</si>
  <si>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</si>
  <si>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</si>
  <si>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</si>
  <si>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</si>
  <si>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</si>
  <si>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</si>
  <si>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</si>
  <si>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</si>
  <si>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</si>
  <si>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</si>
  <si>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</si>
  <si>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</si>
  <si>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</si>
  <si>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</si>
  <si>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</si>
  <si>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</si>
  <si>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</si>
  <si>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</si>
  <si>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</si>
  <si>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</si>
  <si>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</si>
  <si>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</si>
  <si>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</si>
  <si>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</si>
  <si>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</si>
  <si>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</si>
  <si>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</si>
  <si>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</si>
  <si>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</si>
  <si>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</si>
  <si>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</si>
  <si>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</si>
  <si>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</si>
  <si>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</si>
  <si>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</si>
  <si>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</si>
  <si>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</si>
  <si>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</si>
  <si>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</si>
  <si>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</si>
  <si>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</si>
  <si>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</si>
  <si>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</si>
  <si>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</si>
  <si>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</si>
  <si>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</si>
  <si>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</si>
  <si>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</si>
  <si>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</si>
  <si>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</si>
  <si>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</si>
  <si>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</si>
  <si>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</si>
  <si>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</si>
  <si>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</si>
  <si>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</si>
  <si>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</si>
  <si>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</si>
  <si>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</si>
  <si>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</si>
  <si>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</si>
  <si>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</si>
  <si>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</si>
  <si>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</si>
  <si>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</si>
  <si>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</si>
  <si>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</si>
  <si>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</si>
  <si>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</si>
  <si>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</si>
  <si>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</si>
  <si>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</si>
  <si>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</si>
  <si>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</si>
  <si>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</si>
  <si>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</si>
  <si>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</si>
  <si>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</si>
  <si>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</si>
  <si>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</si>
  <si>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</si>
  <si>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</si>
  <si>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</si>
  <si>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</si>
  <si>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</si>
  <si>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</si>
  <si>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</si>
  <si>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</si>
  <si>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</si>
  <si>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</si>
  <si>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</si>
  <si>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</si>
  <si>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</si>
  <si>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</si>
  <si>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</si>
  <si>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</si>
  <si>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</si>
  <si>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</si>
  <si>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</si>
  <si>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</si>
  <si>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</si>
  <si>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</si>
  <si>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</si>
  <si>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</si>
  <si>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</si>
  <si>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</si>
  <si>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</si>
  <si>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</si>
  <si>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</si>
  <si>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</si>
  <si>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</si>
  <si>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</si>
  <si>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</si>
  <si>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</si>
  <si>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</si>
  <si>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</si>
  <si>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</si>
  <si>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</si>
  <si>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</si>
  <si>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</si>
  <si>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</si>
  <si>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</si>
  <si>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</si>
  <si>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</si>
  <si>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</si>
  <si>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</si>
  <si>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</si>
  <si>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</si>
  <si>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</si>
  <si>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</si>
  <si>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</si>
  <si>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</si>
  <si>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</si>
  <si>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</si>
  <si>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</si>
  <si>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</si>
  <si>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</si>
  <si>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</si>
  <si>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</si>
  <si>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</si>
  <si>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</si>
  <si>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</si>
  <si>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</si>
  <si>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</si>
  <si>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</si>
  <si>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</si>
  <si>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</si>
  <si>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</si>
  <si>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</si>
  <si>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</si>
  <si>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</si>
  <si>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</si>
  <si>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</si>
  <si>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</si>
  <si>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</si>
  <si>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</si>
  <si>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</si>
  <si>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</si>
  <si>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</si>
  <si>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</si>
  <si>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</si>
  <si>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</si>
  <si>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</si>
  <si>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</si>
  <si>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</si>
  <si>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</si>
  <si>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</si>
  <si>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</si>
  <si>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</si>
  <si>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</si>
  <si>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</si>
  <si>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</si>
  <si>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</si>
  <si>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</si>
  <si>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</si>
  <si>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</si>
  <si>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</si>
  <si>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</si>
  <si>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</si>
  <si>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</si>
  <si>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</si>
  <si>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</si>
  <si>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</si>
  <si>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</si>
  <si>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</si>
  <si>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</si>
  <si>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</si>
  <si>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</si>
  <si>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</si>
  <si>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</si>
  <si>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</si>
  <si>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</si>
  <si>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</si>
  <si>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</si>
  <si>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</si>
  <si>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</si>
  <si>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</si>
  <si>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</si>
  <si>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</si>
  <si>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</si>
  <si>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</si>
  <si>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</si>
  <si>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</si>
  <si>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</si>
  <si>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</si>
  <si>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</si>
  <si>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</si>
  <si>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</si>
  <si>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</si>
  <si>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</si>
  <si>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</si>
  <si>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</si>
  <si>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</si>
  <si>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</si>
  <si>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</si>
  <si>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</si>
  <si>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</si>
  <si>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</si>
  <si>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</si>
  <si>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</si>
  <si>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</si>
  <si>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</si>
  <si>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</si>
  <si>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</si>
  <si>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</si>
  <si>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</si>
  <si>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</si>
  <si>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</si>
  <si>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</si>
  <si>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</si>
  <si>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</si>
  <si>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</si>
  <si>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</si>
  <si>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</si>
  <si>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</si>
  <si>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</si>
  <si>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</si>
  <si>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</si>
  <si>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</si>
  <si>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</si>
  <si>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</si>
  <si>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</si>
  <si>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</si>
  <si>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</si>
  <si>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</si>
  <si>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</si>
  <si>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</si>
  <si>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</si>
  <si>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</si>
  <si>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</si>
  <si>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</si>
  <si>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</si>
  <si>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</si>
  <si>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</si>
  <si>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</si>
  <si>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</si>
  <si>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</si>
  <si>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</si>
  <si>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</si>
  <si>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</si>
  <si>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</si>
  <si>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</si>
  <si>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</si>
  <si>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</si>
  <si>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</si>
  <si>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</si>
  <si>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</si>
  <si>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</si>
  <si>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</si>
  <si>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</si>
  <si>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</si>
  <si>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</si>
  <si>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</si>
  <si>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</si>
  <si>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</si>
  <si>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</si>
  <si>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</si>
  <si>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</si>
  <si>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</si>
  <si>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</si>
  <si>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</si>
  <si>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</si>
  <si>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</si>
  <si>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</si>
  <si>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</si>
  <si>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</si>
  <si>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</si>
  <si>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</si>
  <si>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</si>
  <si>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</si>
  <si>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</si>
  <si>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</si>
  <si>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</si>
  <si>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</si>
  <si>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</si>
  <si>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</si>
  <si>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</si>
  <si>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</si>
  <si>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</si>
  <si>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</si>
  <si>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</si>
  <si>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</si>
  <si>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</si>
  <si>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</si>
  <si>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</si>
  <si>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</si>
  <si>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</si>
  <si>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</si>
  <si>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</si>
  <si>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</si>
  <si>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</si>
  <si>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</si>
  <si>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</si>
  <si>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</si>
  <si>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</si>
  <si>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</si>
  <si>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</si>
  <si>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</si>
  <si>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</si>
  <si>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</si>
  <si>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</si>
  <si>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</si>
  <si>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</si>
  <si>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</si>
  <si>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</si>
  <si>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</si>
  <si>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</si>
  <si>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</si>
  <si>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</si>
  <si>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</si>
  <si>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</si>
  <si>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</si>
  <si>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</si>
  <si>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</si>
  <si>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</si>
  <si>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</si>
  <si>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</si>
  <si>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</si>
  <si>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</si>
  <si>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</si>
  <si>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</si>
  <si>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</si>
  <si>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</si>
  <si>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</si>
  <si>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</si>
  <si>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</si>
  <si>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</si>
  <si>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</si>
  <si>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</si>
  <si>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</si>
  <si>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</si>
  <si>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</si>
  <si>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</si>
  <si>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</si>
  <si>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</si>
  <si>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</si>
  <si>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</si>
  <si>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</si>
  <si>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</si>
  <si>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</si>
  <si>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</si>
  <si>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</si>
  <si>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</si>
  <si>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</si>
  <si>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</si>
  <si>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</si>
  <si>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</si>
  <si>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</si>
  <si>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</si>
  <si>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</si>
  <si>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</si>
  <si>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</si>
  <si>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</si>
  <si>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</si>
  <si>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</si>
  <si>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</si>
  <si>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</si>
  <si>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</si>
  <si>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</si>
  <si>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</si>
  <si>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</si>
  <si>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</si>
  <si>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</si>
  <si>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</si>
  <si>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</si>
  <si>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</si>
  <si>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</si>
  <si>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</si>
  <si>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</si>
  <si>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</si>
  <si>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</si>
  <si>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</si>
  <si>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</si>
  <si>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</si>
  <si>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</si>
  <si>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</si>
  <si>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</si>
  <si>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</si>
  <si>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</si>
  <si>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</si>
  <si>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</si>
  <si>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</si>
  <si>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</si>
  <si>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</si>
  <si>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</si>
  <si>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</si>
  <si>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</si>
  <si>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</si>
  <si>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</si>
  <si>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</si>
  <si>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</si>
  <si>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</si>
  <si>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</si>
  <si>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</si>
  <si>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</si>
  <si>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</si>
  <si>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</si>
  <si>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</si>
  <si>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</si>
  <si>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</si>
  <si>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</si>
  <si>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</si>
  <si>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</si>
  <si>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</si>
  <si>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</si>
  <si>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</si>
  <si>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</si>
  <si>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</si>
  <si>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</si>
  <si>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</si>
  <si>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</si>
  <si>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</si>
  <si>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</si>
  <si>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</si>
  <si>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</si>
  <si>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</si>
  <si>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</si>
  <si>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</si>
  <si>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</si>
  <si>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</si>
  <si>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</si>
  <si>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</si>
  <si>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</si>
  <si>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</si>
  <si>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</si>
  <si>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</si>
  <si>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</si>
  <si>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</si>
  <si>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</si>
  <si>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</si>
  <si>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</si>
  <si>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</si>
  <si>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</si>
  <si>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</si>
  <si>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</si>
  <si>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</si>
  <si>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</si>
  <si>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</si>
  <si>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</si>
  <si>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</si>
  <si>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</si>
  <si>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</si>
  <si>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</si>
  <si>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</si>
  <si>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</si>
  <si>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</si>
  <si>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</si>
  <si>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</si>
  <si>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</si>
  <si>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</si>
  <si>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</si>
  <si>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</si>
  <si>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</si>
  <si>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</si>
  <si>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</si>
  <si>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</si>
  <si>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</si>
  <si>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</si>
  <si>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</si>
  <si>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</si>
  <si>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</si>
  <si>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</si>
  <si>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</si>
  <si>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</si>
  <si>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</si>
  <si>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</si>
  <si>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</si>
  <si>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</si>
  <si>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</si>
  <si>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</si>
  <si>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</si>
  <si>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</si>
  <si>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</si>
  <si>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</si>
  <si>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</si>
  <si>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</si>
  <si>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</si>
  <si>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</si>
  <si>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</si>
  <si>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</si>
  <si>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</si>
  <si>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</si>
  <si>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</si>
  <si>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</si>
  <si>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</si>
  <si>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</si>
  <si>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</si>
  <si>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</si>
  <si>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</si>
  <si>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</si>
  <si>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</si>
  <si>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</si>
  <si>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</si>
  <si>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</si>
  <si>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</si>
  <si>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</si>
  <si>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</si>
  <si>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</si>
  <si>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</si>
  <si>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</si>
  <si>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</si>
  <si>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</si>
  <si>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</si>
  <si>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</si>
  <si>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</si>
  <si>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</si>
  <si>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</si>
  <si>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</si>
  <si>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</si>
  <si>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</si>
  <si>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</si>
  <si>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</si>
  <si>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</si>
  <si>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</si>
  <si>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</si>
  <si>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</si>
  <si>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</si>
  <si>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</si>
  <si>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</si>
  <si>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</si>
  <si>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</si>
  <si>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</si>
  <si>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</si>
  <si>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</si>
  <si>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</si>
  <si>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</si>
  <si>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</si>
  <si>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</si>
  <si>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</si>
  <si>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</si>
  <si>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</si>
  <si>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</si>
  <si>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</si>
  <si>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</si>
  <si>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</si>
  <si>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</si>
  <si>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</si>
  <si>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</si>
  <si>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</si>
  <si>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</si>
  <si>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</si>
  <si>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</si>
  <si>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</si>
  <si>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</si>
  <si>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</si>
  <si>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</si>
  <si>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</si>
  <si>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</si>
  <si>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</si>
  <si>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</si>
  <si>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</si>
  <si>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</si>
  <si>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</si>
  <si>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</si>
  <si>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</si>
  <si>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</si>
  <si>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</si>
  <si>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</si>
  <si>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</si>
  <si>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</si>
  <si>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</si>
  <si>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</si>
  <si>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</si>
  <si>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</si>
  <si>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</si>
  <si>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</si>
  <si>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</si>
  <si>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</si>
  <si>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</si>
  <si>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</si>
  <si>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</si>
  <si>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</si>
  <si>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</si>
  <si>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</si>
  <si>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</si>
  <si>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</si>
  <si>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</si>
  <si>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</si>
  <si>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</si>
  <si>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</si>
  <si>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</si>
  <si>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</si>
  <si>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</si>
  <si>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</si>
  <si>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</si>
  <si>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</si>
  <si>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</si>
  <si>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</si>
  <si>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</si>
  <si>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</si>
  <si>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</si>
  <si>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</si>
  <si>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</si>
  <si>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</si>
  <si>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</si>
  <si>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</si>
  <si>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</si>
  <si>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</si>
  <si>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</si>
  <si>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</si>
  <si>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</si>
  <si>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</si>
  <si>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</si>
  <si>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</si>
  <si>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</si>
  <si>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</si>
  <si>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</si>
  <si>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</si>
  <si>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</si>
  <si>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</si>
  <si>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</si>
  <si>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</si>
  <si>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</si>
  <si>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</si>
  <si>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</si>
  <si>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</si>
  <si>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</si>
  <si>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</si>
  <si>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</si>
  <si>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</si>
  <si>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</si>
  <si>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</si>
  <si>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</si>
  <si>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</si>
  <si>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</si>
  <si>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</si>
  <si>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</si>
  <si>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</si>
  <si>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</si>
  <si>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</si>
  <si>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</si>
  <si>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</si>
  <si>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</si>
  <si>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</si>
  <si>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</si>
  <si>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</si>
  <si>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</si>
  <si>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</si>
  <si>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</si>
  <si>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</si>
  <si>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</si>
  <si>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</si>
  <si>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</si>
  <si>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</si>
  <si>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</si>
  <si>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</si>
  <si>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</si>
  <si>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</si>
  <si>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</si>
  <si>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</si>
  <si>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</si>
  <si>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</si>
  <si>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</si>
  <si>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</si>
  <si>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</si>
  <si>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</si>
  <si>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</si>
  <si>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</si>
  <si>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</si>
  <si>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</si>
  <si>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</si>
  <si>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</si>
  <si>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</si>
  <si>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</si>
  <si>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</si>
  <si>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</si>
  <si>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</si>
  <si>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</si>
  <si>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</si>
  <si>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</si>
  <si>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</si>
  <si>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</si>
  <si>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</si>
  <si>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</si>
  <si>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</si>
  <si>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</si>
  <si>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</si>
  <si>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</si>
  <si>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</si>
  <si>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</si>
  <si>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</si>
  <si>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</si>
  <si>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</si>
  <si>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</si>
  <si>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</si>
  <si>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</si>
  <si>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</si>
  <si>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</si>
  <si>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</si>
  <si>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</si>
  <si>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</si>
  <si>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</si>
  <si>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</si>
  <si>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</si>
  <si>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</si>
  <si>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</si>
  <si>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</si>
  <si>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</si>
  <si>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</si>
  <si>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</si>
  <si>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</si>
  <si>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</si>
  <si>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</si>
  <si>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</si>
  <si>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</si>
  <si>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</si>
  <si>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</si>
  <si>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</si>
  <si>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</si>
  <si>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</si>
  <si>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</si>
  <si>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</si>
  <si>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</si>
  <si>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</si>
  <si>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</si>
  <si>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</si>
  <si>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</si>
  <si>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</si>
  <si>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</si>
  <si>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</si>
  <si>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</si>
  <si>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</si>
  <si>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</si>
  <si>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</si>
  <si>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</si>
  <si>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</si>
  <si>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</si>
  <si>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</si>
  <si>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</si>
  <si>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</si>
  <si>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</si>
  <si>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</si>
  <si>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</si>
  <si>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</si>
  <si>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</si>
  <si>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</si>
  <si>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</si>
  <si>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</si>
  <si>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</si>
  <si>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</si>
  <si>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</si>
  <si>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</si>
  <si>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</si>
  <si>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</si>
  <si>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</si>
  <si>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</si>
  <si>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</si>
  <si>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</si>
  <si>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</si>
  <si>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</si>
  <si>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</si>
  <si>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</si>
  <si>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</si>
  <si>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</si>
  <si>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</si>
  <si>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</si>
  <si>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</si>
  <si>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</si>
  <si>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</si>
  <si>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</si>
  <si>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</si>
  <si>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</si>
  <si>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</si>
  <si>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</si>
  <si>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</si>
  <si>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</si>
  <si>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</si>
  <si>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</si>
  <si>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</si>
  <si>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</si>
  <si>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</si>
  <si>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</si>
  <si>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</si>
  <si>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</si>
  <si>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</si>
  <si>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</si>
  <si>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</si>
  <si>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</si>
  <si>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</si>
  <si>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</si>
  <si>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</si>
  <si>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</si>
  <si>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</si>
  <si>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</si>
  <si>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</si>
  <si>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</si>
  <si>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</si>
  <si>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</si>
  <si>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</si>
  <si>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</si>
  <si>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</si>
  <si>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</si>
  <si>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</si>
  <si>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</si>
  <si>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</si>
  <si>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</si>
  <si>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</si>
  <si>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</si>
  <si>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</si>
  <si>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</si>
  <si>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</si>
  <si>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</si>
  <si>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</si>
  <si>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</si>
  <si>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</si>
  <si>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</si>
  <si>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</si>
  <si>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</si>
  <si>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</si>
  <si>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</si>
  <si>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</si>
  <si>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</si>
  <si>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</si>
  <si>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</si>
  <si>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</si>
  <si>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</si>
  <si>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</si>
  <si>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</si>
  <si>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</si>
  <si>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</si>
  <si>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</si>
  <si>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</si>
  <si>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</si>
  <si>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</si>
  <si>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</si>
  <si>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</si>
  <si>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</si>
  <si>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</si>
  <si>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</si>
  <si>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</si>
  <si>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</si>
  <si>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</si>
  <si>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</si>
  <si>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</si>
  <si>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</si>
  <si>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</si>
  <si>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</si>
  <si>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</si>
  <si>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</si>
  <si>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</si>
  <si>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</si>
  <si>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</si>
  <si>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</si>
  <si>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</si>
  <si>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</si>
  <si>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</si>
  <si>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</si>
  <si>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</si>
  <si>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</si>
  <si>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</si>
  <si>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</si>
  <si>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</si>
  <si>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</si>
  <si>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</si>
  <si>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</si>
  <si>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</si>
  <si>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</si>
  <si>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</si>
  <si>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</si>
  <si>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</si>
  <si>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</si>
  <si>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</si>
  <si>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</si>
  <si>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</si>
  <si>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</si>
  <si>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</si>
  <si>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</si>
  <si>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</si>
  <si>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</si>
  <si>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</si>
  <si>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</si>
  <si>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</si>
  <si>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</si>
  <si>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</si>
  <si>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</si>
  <si>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</si>
  <si>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</si>
  <si>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</si>
  <si>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</si>
  <si>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</si>
  <si>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</si>
  <si>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</si>
  <si>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</si>
  <si>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</si>
  <si>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</si>
  <si>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</si>
  <si>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</si>
  <si>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</si>
  <si>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</si>
  <si>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</si>
  <si>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</si>
  <si>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</si>
  <si>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</si>
  <si>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</si>
  <si>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</si>
  <si>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</si>
  <si>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</si>
  <si>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</si>
  <si>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</si>
  <si>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</si>
  <si>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</si>
  <si>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</si>
  <si>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</si>
  <si>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</si>
  <si>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</si>
  <si>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</si>
  <si>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</si>
  <si>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</si>
  <si>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</si>
  <si>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</si>
  <si>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</si>
  <si>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</si>
  <si>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</si>
  <si>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</si>
  <si>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</si>
  <si>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</si>
  <si>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</si>
  <si>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</si>
  <si>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</si>
  <si>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</si>
  <si>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</si>
  <si>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</si>
  <si>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</si>
  <si>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</si>
  <si>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</si>
  <si>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</si>
  <si>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</si>
  <si>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</si>
  <si>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</si>
  <si>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</si>
  <si>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</si>
  <si>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</si>
  <si>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</si>
  <si>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</si>
  <si>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</si>
  <si>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</si>
  <si>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</si>
  <si>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</si>
  <si>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</si>
  <si>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</si>
  <si>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</si>
  <si>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</si>
  <si>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</si>
  <si>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</si>
  <si>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</si>
  <si>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</si>
  <si>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</si>
  <si>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</si>
  <si>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</si>
  <si>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</si>
  <si>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</si>
  <si>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</si>
  <si>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</si>
  <si>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</si>
  <si>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</si>
  <si>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</si>
  <si>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</si>
  <si>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</si>
  <si>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</si>
  <si>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</si>
  <si>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</si>
  <si>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</si>
  <si>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</si>
  <si>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</si>
  <si>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</si>
  <si>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</si>
  <si>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</si>
  <si>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</si>
  <si>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</si>
  <si>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</si>
  <si>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</si>
  <si>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</si>
  <si>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</si>
  <si>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</si>
  <si>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</si>
  <si>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</si>
  <si>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</si>
  <si>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</si>
  <si>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</si>
  <si>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</si>
  <si>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</si>
  <si>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</si>
  <si>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</si>
  <si>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</si>
  <si>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</si>
  <si>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</si>
  <si>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</si>
  <si>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</si>
  <si>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</si>
  <si>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</si>
  <si>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</si>
  <si>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</si>
  <si>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</si>
  <si>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</si>
  <si>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</si>
  <si>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</si>
  <si>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</si>
  <si>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</si>
  <si>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</si>
  <si>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</si>
  <si>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</si>
  <si>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</si>
  <si>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</si>
  <si>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</si>
  <si>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</si>
  <si>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</si>
  <si>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</si>
  <si>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</si>
  <si>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</si>
  <si>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</si>
  <si>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</si>
  <si>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</si>
  <si>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</si>
  <si>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</si>
  <si>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</si>
  <si>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</si>
  <si>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</si>
  <si>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</si>
  <si>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</si>
  <si>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</si>
  <si>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</si>
  <si>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</si>
  <si>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</si>
  <si>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</si>
  <si>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</si>
  <si>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</si>
  <si>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</si>
  <si>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</si>
  <si>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</si>
  <si>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</si>
  <si>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</si>
  <si>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</si>
  <si>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</si>
  <si>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</si>
  <si>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</si>
  <si>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</si>
  <si>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</si>
  <si>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</si>
  <si>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</si>
  <si>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</si>
  <si>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</si>
  <si>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</si>
  <si>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</si>
  <si>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</si>
  <si>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</si>
  <si>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</si>
  <si>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</si>
  <si>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</si>
  <si>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</si>
  <si>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</si>
  <si>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</si>
  <si>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</si>
  <si>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</si>
  <si>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</si>
  <si>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</si>
  <si>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</si>
  <si>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</si>
  <si>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</si>
  <si>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</si>
  <si>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</si>
  <si>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</si>
  <si>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</si>
  <si>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</si>
  <si>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</si>
  <si>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</si>
  <si>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</si>
  <si>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</si>
  <si>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</si>
  <si>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</si>
  <si>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</si>
  <si>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</si>
  <si>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</si>
  <si>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</si>
  <si>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</si>
  <si>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</si>
  <si>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</si>
  <si>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</si>
  <si>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</si>
  <si>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</si>
  <si>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</si>
  <si>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</si>
  <si>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</si>
  <si>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</si>
  <si>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</si>
  <si>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</si>
  <si>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</si>
  <si>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</si>
  <si>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</si>
  <si>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</si>
  <si>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</si>
  <si>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</si>
  <si>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</si>
  <si>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</si>
  <si>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</si>
  <si>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</si>
  <si>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</si>
  <si>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</si>
  <si>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</si>
  <si>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</si>
  <si>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</si>
  <si>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</si>
  <si>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</si>
  <si>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</si>
  <si>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</si>
  <si>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</si>
  <si>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</si>
  <si>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</si>
  <si>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</si>
  <si>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</si>
  <si>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</si>
  <si>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</si>
  <si>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</si>
  <si>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</si>
  <si>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</si>
  <si>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</si>
  <si>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</si>
  <si>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</si>
  <si>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</si>
  <si>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</si>
  <si>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</si>
  <si>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</si>
  <si>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</si>
  <si>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</si>
  <si>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</si>
  <si>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</si>
  <si>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</si>
  <si>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</si>
  <si>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</si>
  <si>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</si>
  <si>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</si>
  <si>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</si>
  <si>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</si>
  <si>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</si>
  <si>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</si>
  <si>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</si>
  <si>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</si>
  <si>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</si>
  <si>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</si>
  <si>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</si>
  <si>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</si>
  <si>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</si>
  <si>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</si>
  <si>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</si>
  <si>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</si>
  <si>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</si>
  <si>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</si>
  <si>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</si>
  <si>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</si>
  <si>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</si>
  <si>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</si>
  <si>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</si>
  <si>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</si>
  <si>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</si>
  <si>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</si>
  <si>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</si>
  <si>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</si>
  <si>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</si>
  <si>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</si>
  <si>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</si>
  <si>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</si>
  <si>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</si>
  <si>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</si>
  <si>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</si>
  <si>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</si>
  <si>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</si>
  <si>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</si>
  <si>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</si>
  <si>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</si>
  <si>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</si>
  <si>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</si>
  <si>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</si>
  <si>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</si>
  <si>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</si>
  <si>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</si>
  <si>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</si>
  <si>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</si>
  <si>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</si>
  <si>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</si>
  <si>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</si>
  <si>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</si>
  <si>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</si>
  <si>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</si>
  <si>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</si>
  <si>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</si>
  <si>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</si>
  <si>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</si>
  <si>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</si>
  <si>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</si>
  <si>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</si>
  <si>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</si>
  <si>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</si>
  <si>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</si>
  <si>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</si>
  <si>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</si>
  <si>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</si>
  <si>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</si>
  <si>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</si>
  <si>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</si>
  <si>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</si>
  <si>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</si>
  <si>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</si>
  <si>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</si>
  <si>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</si>
  <si>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</si>
  <si>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</si>
  <si>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</si>
  <si>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</si>
  <si>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</si>
  <si>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</si>
  <si>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</si>
  <si>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</si>
  <si>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</si>
  <si>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</si>
  <si>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</si>
  <si>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</si>
  <si>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</si>
  <si>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</si>
  <si>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</si>
  <si>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</si>
  <si>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</si>
  <si>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</si>
  <si>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</si>
  <si>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</si>
  <si>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</si>
  <si>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</si>
  <si>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</si>
  <si>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</si>
  <si>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</si>
  <si>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</si>
  <si>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</si>
  <si>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</si>
  <si>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</si>
  <si>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</si>
  <si>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</si>
  <si>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</si>
  <si>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</si>
  <si>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</si>
  <si>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</si>
  <si>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</si>
  <si>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</si>
  <si>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</si>
  <si>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</si>
  <si>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</si>
  <si>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</si>
  <si>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</si>
  <si>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</si>
  <si>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</si>
  <si>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</si>
  <si>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</si>
  <si>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</si>
  <si>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</si>
  <si>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</si>
  <si>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</si>
  <si>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</si>
  <si>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</si>
  <si>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</si>
  <si>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</si>
  <si>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</si>
  <si>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</si>
  <si>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</si>
  <si>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</si>
  <si>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</si>
  <si>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</si>
  <si>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</si>
  <si>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</si>
  <si>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</si>
  <si>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</si>
  <si>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</si>
  <si>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</si>
  <si>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</si>
  <si>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</si>
  <si>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</si>
  <si>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</si>
  <si>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</si>
  <si>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</si>
  <si>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</si>
  <si>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</si>
  <si>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</si>
  <si>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</si>
  <si>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</si>
  <si>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</si>
  <si>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</si>
  <si>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</si>
  <si>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</si>
  <si>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</si>
  <si>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</si>
  <si>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</si>
  <si>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</si>
  <si>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</si>
  <si>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</si>
  <si>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</si>
  <si>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</si>
  <si>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</si>
  <si>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</si>
  <si>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</si>
  <si>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</si>
  <si>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</si>
  <si>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</si>
  <si>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</si>
  <si>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</si>
  <si>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</si>
  <si>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</si>
  <si>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</si>
  <si>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</si>
  <si>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</si>
  <si>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</si>
  <si>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</si>
  <si>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</si>
  <si>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</si>
  <si>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</si>
  <si>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</si>
  <si>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</si>
  <si>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</si>
  <si>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</si>
  <si>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</si>
  <si>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</si>
  <si>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</si>
  <si>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</si>
  <si>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</si>
  <si>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</si>
  <si>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</si>
  <si>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</si>
  <si>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</si>
  <si>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</si>
  <si>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</si>
  <si>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</si>
  <si>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</si>
  <si>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</si>
  <si>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</si>
  <si>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</si>
  <si>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</si>
  <si>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</si>
  <si>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</si>
  <si>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</si>
  <si>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</si>
  <si>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</si>
  <si>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</si>
  <si>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</si>
  <si>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</si>
  <si>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</si>
  <si>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</si>
  <si>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</si>
  <si>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</si>
  <si>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</si>
  <si>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</si>
  <si>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</si>
  <si>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</si>
  <si>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</si>
  <si>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</si>
  <si>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</si>
  <si>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</si>
  <si>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</si>
  <si>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</si>
  <si>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</si>
  <si>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</si>
  <si>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</si>
  <si>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</si>
  <si>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</si>
  <si>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</si>
  <si>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</si>
  <si>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</si>
  <si>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</si>
  <si>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</si>
  <si>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</si>
  <si>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</si>
  <si>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</si>
  <si>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</si>
  <si>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</si>
  <si>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</si>
  <si>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</si>
  <si>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</si>
  <si>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</si>
  <si>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</si>
  <si>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</si>
  <si>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</si>
  <si>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</si>
  <si>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</si>
  <si>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</si>
  <si>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</si>
  <si>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</si>
  <si>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</si>
  <si>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</si>
  <si>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</si>
  <si>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</si>
  <si>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</si>
  <si>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</si>
  <si>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</si>
  <si>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</si>
  <si>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</si>
  <si>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</si>
  <si>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</si>
  <si>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</si>
  <si>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</si>
  <si>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</si>
  <si>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</si>
  <si>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</si>
  <si>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</si>
  <si>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</si>
  <si>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</si>
  <si>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</si>
  <si>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</si>
  <si>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</si>
  <si>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</si>
  <si>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</si>
  <si>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</si>
  <si>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</si>
  <si>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</si>
  <si>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</si>
  <si>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</si>
  <si>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</si>
  <si>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</si>
  <si>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</si>
  <si>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</si>
  <si>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</si>
  <si>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</si>
  <si>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</si>
  <si>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</si>
  <si>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</si>
  <si>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</si>
  <si>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</si>
  <si>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</si>
  <si>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</si>
  <si>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</si>
  <si>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</si>
  <si>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</si>
  <si>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</si>
  <si>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</si>
  <si>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</si>
  <si>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</si>
  <si>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</si>
  <si>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</si>
  <si>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</si>
  <si>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</si>
  <si>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</si>
  <si>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</si>
  <si>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</si>
  <si>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</si>
  <si>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</si>
  <si>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</si>
  <si>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</si>
  <si>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</si>
  <si>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</si>
  <si>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</si>
  <si>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</si>
  <si>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</si>
  <si>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</si>
  <si>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</si>
  <si>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</si>
  <si>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</si>
  <si>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</si>
  <si>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</si>
  <si>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</si>
  <si>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</si>
  <si>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</si>
  <si>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</si>
  <si>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</si>
  <si>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</si>
  <si>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</si>
  <si>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</si>
  <si>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</si>
  <si>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</si>
  <si>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</si>
  <si>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</si>
  <si>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</si>
  <si>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</si>
  <si>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</si>
  <si>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</si>
  <si>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</si>
  <si>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</si>
  <si>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</si>
  <si>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</si>
  <si>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</si>
  <si>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</si>
  <si>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</si>
  <si>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</si>
  <si>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</si>
  <si>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</si>
  <si>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</si>
  <si>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</si>
  <si>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</si>
  <si>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</si>
  <si>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</si>
  <si>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</si>
  <si>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</si>
  <si>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</si>
  <si>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</si>
  <si>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</si>
  <si>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</si>
  <si>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</si>
  <si>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</si>
  <si>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</si>
  <si>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</si>
  <si>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</si>
  <si>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</si>
  <si>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</si>
  <si>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</si>
  <si>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</si>
  <si>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</si>
  <si>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</si>
  <si>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</si>
  <si>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</si>
  <si>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</si>
  <si>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</si>
  <si>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</si>
  <si>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</si>
  <si>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</si>
  <si>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</si>
  <si>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</si>
  <si>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</si>
  <si>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</si>
  <si>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</si>
  <si>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</si>
  <si>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</si>
  <si>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</si>
  <si>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</si>
  <si>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</si>
  <si>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</si>
  <si>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</si>
  <si>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</si>
  <si>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</si>
  <si>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</si>
  <si>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</si>
  <si>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</si>
  <si>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</si>
  <si>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</si>
  <si>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</si>
  <si>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</si>
  <si>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</si>
  <si>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</si>
  <si>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</si>
  <si>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</si>
  <si>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</si>
  <si>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</si>
  <si>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</si>
  <si>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</si>
  <si>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</si>
  <si>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</si>
  <si>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</si>
  <si>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</si>
  <si>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</si>
  <si>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</si>
  <si>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</si>
  <si>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</si>
  <si>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</si>
  <si>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</si>
  <si>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</si>
  <si>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</si>
  <si>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</si>
  <si>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</si>
  <si>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</si>
  <si>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</si>
  <si>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</si>
  <si>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</si>
  <si>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</si>
  <si>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</si>
  <si>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</si>
  <si>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</si>
  <si>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</si>
  <si>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</si>
  <si>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</si>
  <si>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</si>
  <si>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</si>
  <si>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</si>
  <si>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</si>
  <si>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</si>
  <si>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</si>
  <si>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</si>
  <si>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</si>
  <si>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</si>
  <si>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</si>
  <si>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</si>
  <si>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</si>
  <si>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</si>
  <si>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</si>
  <si>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</si>
  <si>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</si>
  <si>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</si>
  <si>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</si>
  <si>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</si>
  <si>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</si>
  <si>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</si>
  <si>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</si>
  <si>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</si>
  <si>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</si>
  <si>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</si>
  <si>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</si>
  <si>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</si>
  <si>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</si>
  <si>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</si>
  <si>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</si>
  <si>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</si>
  <si>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</si>
  <si>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</si>
  <si>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</si>
  <si>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</si>
  <si>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</si>
  <si>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</si>
  <si>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</si>
  <si>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</si>
  <si>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</si>
  <si>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</si>
  <si>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</si>
  <si>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</si>
  <si>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</si>
  <si>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</si>
  <si>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</si>
  <si>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</si>
  <si>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</si>
  <si>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</si>
  <si>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</si>
  <si>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</si>
  <si>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</si>
  <si>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</si>
  <si>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</si>
  <si>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</si>
  <si>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</si>
  <si>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</si>
  <si>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</si>
  <si>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</si>
  <si>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</si>
  <si>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</si>
  <si>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</si>
  <si>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</si>
  <si>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</si>
  <si>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</si>
  <si>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</si>
  <si>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</si>
  <si>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</si>
  <si>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</si>
  <si>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</si>
  <si>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</si>
  <si>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</si>
  <si>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</si>
  <si>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</si>
  <si>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</si>
  <si>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</si>
  <si>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</si>
  <si>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</si>
  <si>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</si>
  <si>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</si>
  <si>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</si>
  <si>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</si>
  <si>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</si>
  <si>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</si>
  <si>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</si>
  <si>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</si>
  <si>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</si>
  <si>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</si>
  <si>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</si>
  <si>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</si>
  <si>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</si>
  <si>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</si>
  <si>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</si>
  <si>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</si>
  <si>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</si>
  <si>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</si>
  <si>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</si>
  <si>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</si>
  <si>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</si>
  <si>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</si>
  <si>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</si>
  <si>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</si>
  <si>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</si>
  <si>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</si>
  <si>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</si>
  <si>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</si>
  <si>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</si>
  <si>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</si>
  <si>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</si>
  <si>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</si>
  <si>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</si>
  <si>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</si>
  <si>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</si>
  <si>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</si>
  <si>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</si>
  <si>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</si>
  <si>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</si>
  <si>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</si>
  <si>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</si>
  <si>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</si>
  <si>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</si>
  <si>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</si>
  <si>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</si>
  <si>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</si>
  <si>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</si>
  <si>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</si>
  <si>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</si>
  <si>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</si>
  <si>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</si>
  <si>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</si>
  <si>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</si>
  <si>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</si>
  <si>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</si>
  <si>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</si>
  <si>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</si>
  <si>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</si>
  <si>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</si>
  <si>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</si>
  <si>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</si>
  <si>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</si>
  <si>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</si>
  <si>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</si>
  <si>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</si>
  <si>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</si>
  <si>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</si>
  <si>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</si>
  <si>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</si>
  <si>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</si>
  <si>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</si>
  <si>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</si>
  <si>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</si>
  <si>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</si>
  <si>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</si>
  <si>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</si>
  <si>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</si>
  <si>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</si>
  <si>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</si>
  <si>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</si>
  <si>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</si>
  <si>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</si>
  <si>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</si>
  <si>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</si>
  <si>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</si>
  <si>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</si>
  <si>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</si>
  <si>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</si>
  <si>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</si>
  <si>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</si>
  <si>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</si>
  <si>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</si>
  <si>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</si>
  <si>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</si>
  <si>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</si>
  <si>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</si>
  <si>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</si>
  <si>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</si>
  <si>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</si>
  <si>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</si>
  <si>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</si>
  <si>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</si>
  <si>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</si>
  <si>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</si>
  <si>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</si>
  <si>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</si>
  <si>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</si>
  <si>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</si>
  <si>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</si>
  <si>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</si>
  <si>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</si>
  <si>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</si>
  <si>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</si>
  <si>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</si>
  <si>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</si>
  <si>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</si>
  <si>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</si>
  <si>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</si>
  <si>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</si>
  <si>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</si>
  <si>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</si>
  <si>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</si>
  <si>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</si>
  <si>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</si>
  <si>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</si>
  <si>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</si>
  <si>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</si>
  <si>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</si>
  <si>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</si>
  <si>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</si>
  <si>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</si>
  <si>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</si>
  <si>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</si>
  <si>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</si>
  <si>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</si>
  <si>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</si>
  <si>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</si>
  <si>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</si>
  <si>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</si>
  <si>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</si>
  <si>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</si>
  <si>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</si>
  <si>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</si>
  <si>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</si>
  <si>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</si>
  <si>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</si>
  <si>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</si>
  <si>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</si>
  <si>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</si>
  <si>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</si>
  <si>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</si>
  <si>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</si>
  <si>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</si>
  <si>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</si>
  <si>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</si>
  <si>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</si>
  <si>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</si>
  <si>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</si>
  <si>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</si>
  <si>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</si>
  <si>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</si>
  <si>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</si>
  <si>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</si>
  <si>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</si>
  <si>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</si>
  <si>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</si>
  <si>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</si>
  <si>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</si>
  <si>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</si>
  <si>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</si>
  <si>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</si>
  <si>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</si>
  <si>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</si>
  <si>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</si>
  <si>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</si>
  <si>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</si>
  <si>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</si>
  <si>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</si>
  <si>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</si>
  <si>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</si>
  <si>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</si>
  <si>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</si>
  <si>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</si>
  <si>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</si>
  <si>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</si>
  <si>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</si>
  <si>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</si>
  <si>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</si>
  <si>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</si>
  <si>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</si>
  <si>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</si>
  <si>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</si>
  <si>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</si>
  <si>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</si>
  <si>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</si>
  <si>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</si>
  <si>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</si>
  <si>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</si>
  <si>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</si>
  <si>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</si>
  <si>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</si>
  <si>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</si>
  <si>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</si>
  <si>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</si>
  <si>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</si>
  <si>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</si>
  <si>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</si>
  <si>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</si>
  <si>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</si>
  <si>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</si>
  <si>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</si>
  <si>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</si>
  <si>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</si>
  <si>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</si>
  <si>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</si>
  <si>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</si>
  <si>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</si>
  <si>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</si>
  <si>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</si>
  <si>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</si>
  <si>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</si>
  <si>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</si>
  <si>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</si>
  <si>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</si>
  <si>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</si>
  <si>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</si>
  <si>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</si>
  <si>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</si>
  <si>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</si>
  <si>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</si>
  <si>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</si>
  <si>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</si>
  <si>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</si>
  <si>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</si>
  <si>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</si>
  <si>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</si>
  <si>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</si>
  <si>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</si>
  <si>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</si>
  <si>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</si>
  <si>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</si>
  <si>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</si>
  <si>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</si>
  <si>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</si>
  <si>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</si>
  <si>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</si>
  <si>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</si>
  <si>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</si>
  <si>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</si>
  <si>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</si>
  <si>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</si>
  <si>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</si>
  <si>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</si>
  <si>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</si>
  <si>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</si>
  <si>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</si>
  <si>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</si>
  <si>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</si>
  <si>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</si>
  <si>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</si>
  <si>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</si>
  <si>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</si>
  <si>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</si>
  <si>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</si>
  <si>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</si>
  <si>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</si>
  <si>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</si>
  <si>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</si>
  <si>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</si>
  <si>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</si>
  <si>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</si>
  <si>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</si>
  <si>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</si>
  <si>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</si>
  <si>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</si>
  <si>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</si>
  <si>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</si>
  <si>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</si>
  <si>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</si>
  <si>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</si>
  <si>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</si>
  <si>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</si>
  <si>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</si>
  <si>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</si>
  <si>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</si>
  <si>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</si>
  <si>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</si>
  <si>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</si>
  <si>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</si>
  <si>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</si>
  <si>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</si>
  <si>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</si>
  <si>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</si>
  <si>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</si>
  <si>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</si>
  <si>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</si>
  <si>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</si>
  <si>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</si>
  <si>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</si>
  <si>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</si>
  <si>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</si>
  <si>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</si>
  <si>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</si>
  <si>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</si>
  <si>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</si>
  <si>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</si>
  <si>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</si>
  <si>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</si>
  <si>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</si>
  <si>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</si>
  <si>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</si>
  <si>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</si>
  <si>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</si>
  <si>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</si>
  <si>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</si>
  <si>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</si>
  <si>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</si>
  <si>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</si>
  <si>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</si>
  <si>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</si>
  <si>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</si>
  <si>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</si>
  <si>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</si>
  <si>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</si>
  <si>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</si>
  <si>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</si>
  <si>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</si>
  <si>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</si>
  <si>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</si>
  <si>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</si>
  <si>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</si>
  <si>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</si>
  <si>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</si>
  <si>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</si>
  <si>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</si>
  <si>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</si>
  <si>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</si>
  <si>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</si>
  <si>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</si>
  <si>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</si>
  <si>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</si>
  <si>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</si>
  <si>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</si>
  <si>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</si>
  <si>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</si>
  <si>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</si>
  <si>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</si>
  <si>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</si>
  <si>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</si>
  <si>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</si>
  <si>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</si>
  <si>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</si>
  <si>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</si>
  <si>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</si>
  <si>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</si>
  <si>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</si>
  <si>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</si>
  <si>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</si>
  <si>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</si>
  <si>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</si>
  <si>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</si>
  <si>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</si>
  <si>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</si>
  <si>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</si>
  <si>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</si>
  <si>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</si>
  <si>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</si>
  <si>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</si>
  <si>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</si>
  <si>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</si>
  <si>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</si>
  <si>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</si>
  <si>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</si>
  <si>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</si>
  <si>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</si>
  <si>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</si>
  <si>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</si>
  <si>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</si>
  <si>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</si>
  <si>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</si>
  <si>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</si>
  <si>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</si>
  <si>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</si>
  <si>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</si>
  <si>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</si>
  <si>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</si>
  <si>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</si>
  <si>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</si>
  <si>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</si>
  <si>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</si>
  <si>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</si>
  <si>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</si>
  <si>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</si>
  <si>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</si>
  <si>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</si>
  <si>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</si>
  <si>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</si>
  <si>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</si>
  <si>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</si>
  <si>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</si>
  <si>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</si>
  <si>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</si>
  <si>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</si>
  <si>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</si>
  <si>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</si>
  <si>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</si>
  <si>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</si>
  <si>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</si>
  <si>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</si>
  <si>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</si>
  <si>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</si>
  <si>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</si>
  <si>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</si>
  <si>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</si>
  <si>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</si>
  <si>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</si>
  <si>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</si>
  <si>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</si>
  <si>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</si>
  <si>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</si>
  <si>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</si>
  <si>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</si>
  <si>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</si>
  <si>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</si>
  <si>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</si>
  <si>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</si>
  <si>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</si>
  <si>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</si>
  <si>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</si>
  <si>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</si>
  <si>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</si>
  <si>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</si>
  <si>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</si>
  <si>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</si>
  <si>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</si>
  <si>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</si>
  <si>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</si>
  <si>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</si>
  <si>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</si>
  <si>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</si>
  <si>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</si>
  <si>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</si>
  <si>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</si>
  <si>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</si>
  <si>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</si>
  <si>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</si>
  <si>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</si>
  <si>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</si>
  <si>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</si>
  <si>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</si>
  <si>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</si>
  <si>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</si>
  <si>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</si>
  <si>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</si>
  <si>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</si>
  <si>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</si>
  <si>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</si>
  <si>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</si>
  <si>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</si>
  <si>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</si>
  <si>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</si>
  <si>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</si>
  <si>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</si>
  <si>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</si>
  <si>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</si>
  <si>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</si>
  <si>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</si>
  <si>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</si>
  <si>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</si>
  <si>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</si>
  <si>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</si>
  <si>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</si>
  <si>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</si>
  <si>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</si>
  <si>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</si>
  <si>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</si>
  <si>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</si>
  <si>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</si>
  <si>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</si>
  <si>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</si>
  <si>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</si>
  <si>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</si>
  <si>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</si>
  <si>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</si>
  <si>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</si>
  <si>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</si>
  <si>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</si>
  <si>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</si>
  <si>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</si>
  <si>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</si>
  <si>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</si>
  <si>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</si>
  <si>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</si>
  <si>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</si>
  <si>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</si>
  <si>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</si>
  <si>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</si>
  <si>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</si>
  <si>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</si>
  <si>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</si>
  <si>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</si>
  <si>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</si>
  <si>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</si>
  <si>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</si>
  <si>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</si>
  <si>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</si>
  <si>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</si>
  <si>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</si>
  <si>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</si>
  <si>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</si>
  <si>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</si>
  <si>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</si>
  <si>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</si>
  <si>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</si>
  <si>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</si>
  <si>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</si>
  <si>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</si>
  <si>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</si>
  <si>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</si>
  <si>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</si>
  <si>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</si>
  <si>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</si>
  <si>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</si>
  <si>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</si>
  <si>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</si>
  <si>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</si>
  <si>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</si>
  <si>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</si>
  <si>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</si>
  <si>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</si>
  <si>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</si>
  <si>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</si>
  <si>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</si>
  <si>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</si>
  <si>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</si>
  <si>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</si>
  <si>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</si>
  <si>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</si>
  <si>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</si>
  <si>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</si>
  <si>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</si>
  <si>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</si>
  <si>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</si>
  <si>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</si>
  <si>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</si>
  <si>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</si>
  <si>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</si>
  <si>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</si>
  <si>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</si>
  <si>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</si>
  <si>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</si>
  <si>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</si>
  <si>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</si>
  <si>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</si>
  <si>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</si>
  <si>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</si>
  <si>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</si>
  <si>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</si>
  <si>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</si>
  <si>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</si>
  <si>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</si>
  <si>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</si>
  <si>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</si>
  <si>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</si>
  <si>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</si>
  <si>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</si>
  <si>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</si>
  <si>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</si>
  <si>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</si>
  <si>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</si>
  <si>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</si>
  <si>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</si>
  <si>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</si>
  <si>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</si>
  <si>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</si>
  <si>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</si>
  <si>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</si>
  <si>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</si>
  <si>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</si>
  <si>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</si>
  <si>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</si>
  <si>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</si>
  <si>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</si>
  <si>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</si>
  <si>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</si>
  <si>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</si>
  <si>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</si>
  <si>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</si>
  <si>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</si>
  <si>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</si>
  <si>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</si>
  <si>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</si>
  <si>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</si>
  <si>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</si>
  <si>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</si>
  <si>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</si>
  <si>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</si>
  <si>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</si>
  <si>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</si>
  <si>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</si>
  <si>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</si>
  <si>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</si>
  <si>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</si>
  <si>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</si>
  <si>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</si>
  <si>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</si>
  <si>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</si>
  <si>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</si>
  <si>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</si>
  <si>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</si>
  <si>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</si>
  <si>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</si>
  <si>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</si>
  <si>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</si>
  <si>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</si>
  <si>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</si>
  <si>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</si>
  <si>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</si>
  <si>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</si>
  <si>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</si>
  <si>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</si>
  <si>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</si>
  <si>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</si>
  <si>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</si>
  <si>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</si>
  <si>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</si>
  <si>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</si>
  <si>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</si>
  <si>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</si>
  <si>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</si>
  <si>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</si>
  <si>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</si>
  <si>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</si>
  <si>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</si>
  <si>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</si>
  <si>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</si>
  <si>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</si>
  <si>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</si>
  <si>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</si>
  <si>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</si>
  <si>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</si>
  <si>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</si>
  <si>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</si>
  <si>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</si>
  <si>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</si>
  <si>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</si>
  <si>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</si>
  <si>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</si>
  <si>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</si>
  <si>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</si>
  <si>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</si>
  <si>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</si>
  <si>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</si>
  <si>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</si>
  <si>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</si>
  <si>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</si>
  <si>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</si>
  <si>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</si>
  <si>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</si>
  <si>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</si>
  <si>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</si>
  <si>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</si>
  <si>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</si>
  <si>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</si>
  <si>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</si>
  <si>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</si>
  <si>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</si>
  <si>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</si>
  <si>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</si>
  <si>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</si>
  <si>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</si>
  <si>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</si>
  <si>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</si>
  <si>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</si>
  <si>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</si>
  <si>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</si>
  <si>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</si>
  <si>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</si>
  <si>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</si>
  <si>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</si>
  <si>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</si>
  <si>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</si>
  <si>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</si>
  <si>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</si>
  <si>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</si>
  <si>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</si>
  <si>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</si>
  <si>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</si>
  <si>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</si>
  <si>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</si>
  <si>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</si>
  <si>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</si>
  <si>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</si>
  <si>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</si>
  <si>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</si>
  <si>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</si>
  <si>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</si>
  <si>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</si>
  <si>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</si>
  <si>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</si>
  <si>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</si>
  <si>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</si>
  <si>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</si>
  <si>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</si>
  <si>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</si>
  <si>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</si>
  <si>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</si>
  <si>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</si>
  <si>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</si>
  <si>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</si>
  <si>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</si>
  <si>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</si>
  <si>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</si>
  <si>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</si>
  <si>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</si>
  <si>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</si>
  <si>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</si>
  <si>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</si>
  <si>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</si>
  <si>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</si>
  <si>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</si>
  <si>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</si>
  <si>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</si>
  <si>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</si>
  <si>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</si>
  <si>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</si>
  <si>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</si>
  <si>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</si>
  <si>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</si>
  <si>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</si>
  <si>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</si>
  <si>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</si>
  <si>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</si>
  <si>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</si>
  <si>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</si>
  <si>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</si>
  <si>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</si>
  <si>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</si>
  <si>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</si>
  <si>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</si>
  <si>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</si>
  <si>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</si>
  <si>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</si>
  <si>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</si>
  <si>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</si>
  <si>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</si>
  <si>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</si>
  <si>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</si>
  <si>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</si>
  <si>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</si>
  <si>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</si>
  <si>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</si>
  <si>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</si>
  <si>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</si>
  <si>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</si>
  <si>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</si>
  <si>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</si>
  <si>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</si>
  <si>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</si>
  <si>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</si>
  <si>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</si>
  <si>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</si>
  <si>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</si>
  <si>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</si>
  <si>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</si>
  <si>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</si>
  <si>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</si>
  <si>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</si>
  <si>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</si>
  <si>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</si>
  <si>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</si>
  <si>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</si>
  <si>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</si>
  <si>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</si>
  <si>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</si>
  <si>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</si>
  <si>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</si>
  <si>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</si>
  <si>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</si>
  <si>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</si>
  <si>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</si>
  <si>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</si>
  <si>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</si>
  <si>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</si>
  <si>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</si>
  <si>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</si>
  <si>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</si>
  <si>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</si>
  <si>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</si>
  <si>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</si>
  <si>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</si>
  <si>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</si>
  <si>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</si>
  <si>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</si>
  <si>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</si>
  <si>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</si>
  <si>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</si>
  <si>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</si>
  <si>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</si>
  <si>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</si>
  <si>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</si>
  <si>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</si>
  <si>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</si>
  <si>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</si>
  <si>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</si>
  <si>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</si>
  <si>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</si>
  <si>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</si>
  <si>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</si>
  <si>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</si>
  <si>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</si>
  <si>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</si>
  <si>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</si>
  <si>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</si>
  <si>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</si>
  <si>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</si>
  <si>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</si>
  <si>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</si>
  <si>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</si>
  <si>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</si>
  <si>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</si>
  <si>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</si>
  <si>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</si>
  <si>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</si>
  <si>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</si>
  <si>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</si>
  <si>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</si>
  <si>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</si>
  <si>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</si>
  <si>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</si>
  <si>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</si>
  <si>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</si>
  <si>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</si>
  <si>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</si>
  <si>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</si>
  <si>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</si>
  <si>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</si>
  <si>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</si>
  <si>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</si>
  <si>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</si>
  <si>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</si>
  <si>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</si>
  <si>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</si>
  <si>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</si>
  <si>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</si>
  <si>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</si>
  <si>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</si>
  <si>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</si>
  <si>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</si>
  <si>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</si>
  <si>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</si>
  <si>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</si>
  <si>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</si>
  <si>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</si>
  <si>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</si>
  <si>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</si>
  <si>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</si>
  <si>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</si>
  <si>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</si>
  <si>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</si>
  <si>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</si>
  <si>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</si>
  <si>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</si>
  <si>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</si>
  <si>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</si>
  <si>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</si>
  <si>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</si>
  <si>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</si>
  <si>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</si>
  <si>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</si>
  <si>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</si>
  <si>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</si>
  <si>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</si>
  <si>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</si>
  <si>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</si>
  <si>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</si>
  <si>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</si>
  <si>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</si>
  <si>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</si>
  <si>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</si>
  <si>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</si>
  <si>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</si>
  <si>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</si>
  <si>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</si>
  <si>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</si>
  <si>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</si>
  <si>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</si>
  <si>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</si>
  <si>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</si>
  <si>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</si>
  <si>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</si>
  <si>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</si>
  <si>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</si>
  <si>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</si>
  <si>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</si>
  <si>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</si>
  <si>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</si>
  <si>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</si>
  <si>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</si>
  <si>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</si>
  <si>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</si>
  <si>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</si>
  <si>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</si>
  <si>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</si>
  <si>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</si>
  <si>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</si>
  <si>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</si>
  <si>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</si>
  <si>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</si>
  <si>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</si>
  <si>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</si>
  <si>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</si>
  <si>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</si>
  <si>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</si>
  <si>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</si>
  <si>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</si>
  <si>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</si>
  <si>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</si>
  <si>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</si>
  <si>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</si>
  <si>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</si>
  <si>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</si>
  <si>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</si>
  <si>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</si>
  <si>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</si>
  <si>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</si>
  <si>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</si>
  <si>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</si>
  <si>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</si>
  <si>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</si>
  <si>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</si>
  <si>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</si>
  <si>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</si>
  <si>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</si>
  <si>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</si>
  <si>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</si>
  <si>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</si>
  <si>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</si>
  <si>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</si>
  <si>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</si>
  <si>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</si>
  <si>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</si>
  <si>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</si>
  <si>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</si>
  <si>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</si>
  <si>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</si>
  <si>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</si>
  <si>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</si>
  <si>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</si>
  <si>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</si>
  <si>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</si>
  <si>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</si>
  <si>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</si>
  <si>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</si>
  <si>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</si>
  <si>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</si>
  <si>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</si>
  <si>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</si>
  <si>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</si>
  <si>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</si>
  <si>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</si>
  <si>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</si>
  <si>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</si>
  <si>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</si>
  <si>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</si>
  <si>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</si>
  <si>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</si>
  <si>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</si>
  <si>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</si>
  <si>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</si>
  <si>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</si>
  <si>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</si>
  <si>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</si>
  <si>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</si>
  <si>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</si>
  <si>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</si>
  <si>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</si>
  <si>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</si>
  <si>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</si>
  <si>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</si>
  <si>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</si>
  <si>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</si>
  <si>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</si>
  <si>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</si>
  <si>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</si>
  <si>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</si>
  <si>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</si>
  <si>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</si>
  <si>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</si>
  <si>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</si>
  <si>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</si>
  <si>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</si>
  <si>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</si>
  <si>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</si>
  <si>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</si>
  <si>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</si>
  <si>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</si>
  <si>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</si>
  <si>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</si>
  <si>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</si>
  <si>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</si>
  <si>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</si>
  <si>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</si>
  <si>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</si>
  <si>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</si>
  <si>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</si>
  <si>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</si>
  <si>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</si>
  <si>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</si>
  <si>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</si>
  <si>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</si>
  <si>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</si>
  <si>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</si>
  <si>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</si>
  <si>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</si>
  <si>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</si>
  <si>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</si>
  <si>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</si>
  <si>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</si>
  <si>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</si>
  <si>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</si>
  <si>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</si>
  <si>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</si>
  <si>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</si>
  <si>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</si>
  <si>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</si>
  <si>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</si>
  <si>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</si>
  <si>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</si>
  <si>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</si>
  <si>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</si>
  <si>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</si>
  <si>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</si>
  <si>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</si>
  <si>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</si>
  <si>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</si>
  <si>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</si>
  <si>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</si>
  <si>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</si>
  <si>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</si>
  <si>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</si>
  <si>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</si>
  <si>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</si>
  <si>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</si>
  <si>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</si>
  <si>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</si>
  <si>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</si>
  <si>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</si>
  <si>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</si>
  <si>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</si>
  <si>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</si>
  <si>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</si>
  <si>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</si>
  <si>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</si>
  <si>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</si>
  <si>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</si>
  <si>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</si>
  <si>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</si>
  <si>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</si>
  <si>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</si>
  <si>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</si>
  <si>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</si>
  <si>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</si>
  <si>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</si>
  <si>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</si>
  <si>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</si>
  <si>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</si>
  <si>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</si>
  <si>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</si>
  <si>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</si>
  <si>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</si>
  <si>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</si>
  <si>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</si>
  <si>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</si>
  <si>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</si>
  <si>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</si>
  <si>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</si>
  <si>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LUGANS</t>
  </si>
  <si>
    <t>L'AVEYRON</t>
  </si>
  <si>
    <t>05128000</t>
  </si>
  <si>
    <t>18310006400033</t>
  </si>
  <si>
    <t>Agence de l'Eau Adour-Garonne</t>
  </si>
  <si>
    <t>34255833500077</t>
  </si>
  <si>
    <t>AQUASCOP BIOLOGIE site de Monptellier</t>
  </si>
  <si>
    <t>IBMR-21-M121</t>
  </si>
  <si>
    <t>VINCENT BOUCHAREYCHAS, LAURA PELLAN</t>
  </si>
  <si>
    <t>IBMR standard</t>
  </si>
  <si>
    <t>GAUCHE</t>
  </si>
  <si>
    <t>ETIAGE NORMAL</t>
  </si>
  <si>
    <t>FORTEMENT NUAGEUX</t>
  </si>
  <si>
    <t>MOYENNE</t>
  </si>
  <si>
    <t>OUI</t>
  </si>
  <si>
    <t>présence de pacifastacus ! Fonds colmatés.</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</si>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</sst>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691064</v>
      </c>
      <c r="G10" s="114"/>
      <c r="H10" s="115"/>
    </row>
    <row r="11" spans="1:8" ht="15">
      <c r="A11" s="10" t="s">
        <v>2277</v>
      </c>
      <c r="B11" s="47">
        <v>44424</v>
      </c>
      <c r="D11" s="10" t="s">
        <v>2280</v>
      </c>
      <c r="E11" s="52">
        <v>6363170</v>
      </c>
      <c r="G11" s="114"/>
      <c r="H11" s="115"/>
    </row>
    <row r="12" spans="1:8" ht="15">
      <c r="A12" s="10" t="s">
        <v>2283</v>
      </c>
      <c r="B12" s="52" t="s">
        <v>5294</v>
      </c>
      <c r="D12" s="10" t="s">
        <v>2281</v>
      </c>
      <c r="E12" s="52">
        <v>690962</v>
      </c>
      <c r="G12" s="116"/>
      <c r="H12" s="117"/>
    </row>
    <row r="13" spans="1:5" ht="17.25" customHeight="1" thickBot="1">
      <c r="A13" s="2"/>
      <c r="B13" s="55"/>
      <c r="D13" s="10" t="s">
        <v>2282</v>
      </c>
      <c r="E13" s="52">
        <v>6363163</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691064</v>
      </c>
    </row>
    <row r="18" spans="1:3" ht="15">
      <c r="A18" s="124"/>
      <c r="B18" s="49" t="s">
        <v>2267</v>
      </c>
      <c r="C18" s="61">
        <f>E11</f>
        <v>6363170</v>
      </c>
    </row>
    <row r="19" spans="1:2" ht="15">
      <c r="A19" s="3" t="s">
        <v>2063</v>
      </c>
      <c r="B19" s="29">
        <v>106</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8.2</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21</v>
      </c>
      <c r="D35" s="28" t="s">
        <v>2284</v>
      </c>
      <c r="E35" s="32">
        <v>79</v>
      </c>
    </row>
    <row r="36" spans="1:5" s="7" customFormat="1" ht="15" customHeight="1">
      <c r="A36" s="5" t="s">
        <v>2113</v>
      </c>
      <c r="B36" s="30">
        <v>25</v>
      </c>
      <c r="C36" s="6"/>
      <c r="D36" s="8" t="s">
        <v>2112</v>
      </c>
      <c r="E36" s="30">
        <v>75</v>
      </c>
    </row>
    <row r="37" spans="1:5" s="7" customFormat="1" ht="15" customHeight="1">
      <c r="A37" s="5" t="s">
        <v>2111</v>
      </c>
      <c r="B37" s="30">
        <v>6.8</v>
      </c>
      <c r="C37" s="6"/>
      <c r="D37" s="8" t="s">
        <v>2110</v>
      </c>
      <c r="E37" s="30">
        <v>8.7</v>
      </c>
    </row>
    <row r="38" spans="1:5" s="7" customFormat="1" ht="15" customHeight="1">
      <c r="A38" s="5" t="s">
        <v>2115</v>
      </c>
      <c r="B38" s="30">
        <v>2</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v>1</v>
      </c>
    </row>
    <row r="58" spans="1:5" s="15" customFormat="1" ht="15">
      <c r="A58" s="3" t="s">
        <v>2094</v>
      </c>
      <c r="B58" s="9">
        <v>4</v>
      </c>
      <c r="C58" s="6"/>
      <c r="D58" s="10" t="s">
        <v>2094</v>
      </c>
      <c r="E58" s="9">
        <v>3</v>
      </c>
    </row>
    <row r="59" spans="1:5" s="15" customFormat="1" ht="15">
      <c r="A59" s="3" t="s">
        <v>2093</v>
      </c>
      <c r="B59" s="9">
        <v>4</v>
      </c>
      <c r="C59" s="6"/>
      <c r="D59" s="10" t="s">
        <v>2093</v>
      </c>
      <c r="E59" s="9">
        <v>4</v>
      </c>
    </row>
    <row r="60" spans="1:5" s="15" customFormat="1" ht="15">
      <c r="A60" s="3" t="s">
        <v>2092</v>
      </c>
      <c r="B60" s="9"/>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5</v>
      </c>
      <c r="C67" s="6"/>
      <c r="D67" s="10" t="s">
        <v>2087</v>
      </c>
      <c r="E67" s="9">
        <v>2</v>
      </c>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3</v>
      </c>
      <c r="C74" s="6"/>
      <c r="D74" s="10" t="s">
        <v>2082</v>
      </c>
      <c r="E74" s="9">
        <v>4</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v>1</v>
      </c>
      <c r="C81" s="6"/>
      <c r="D81" s="14" t="s">
        <v>2077</v>
      </c>
      <c r="E81" s="19">
        <v>2</v>
      </c>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3</v>
      </c>
      <c r="C84" s="6"/>
      <c r="D84" s="10" t="s">
        <v>2074</v>
      </c>
      <c r="E84" s="9">
        <v>2</v>
      </c>
    </row>
    <row r="85" spans="1:5" s="15" customFormat="1" ht="15">
      <c r="A85" s="3" t="s">
        <v>2073</v>
      </c>
      <c r="B85" s="9">
        <v>3</v>
      </c>
      <c r="C85" s="6"/>
      <c r="D85" s="10" t="s">
        <v>2073</v>
      </c>
      <c r="E85" s="9">
        <v>4</v>
      </c>
    </row>
    <row r="86" spans="1:5" s="15" customFormat="1" ht="15">
      <c r="A86" s="3" t="s">
        <v>2072</v>
      </c>
      <c r="B86" s="9">
        <v>1</v>
      </c>
      <c r="C86" s="6"/>
      <c r="D86" s="10" t="s">
        <v>2072</v>
      </c>
      <c r="E86" s="9">
        <v>2</v>
      </c>
    </row>
    <row r="87" spans="1:5" s="15" customFormat="1" ht="15">
      <c r="A87" s="3" t="s">
        <v>2071</v>
      </c>
      <c r="B87" s="9">
        <v>1</v>
      </c>
      <c r="C87" s="6"/>
      <c r="D87" s="10" t="s">
        <v>2071</v>
      </c>
      <c r="E87" s="9">
        <v>3</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c r="E97" s="89">
        <v>0.05</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0.01</v>
      </c>
      <c r="E98" s="89"/>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0.2</v>
      </c>
      <c r="E99" s="89"/>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0.01</v>
      </c>
      <c r="E100" s="89">
        <v>0.01</v>
      </c>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c r="E101" s="89">
        <v>0.01</v>
      </c>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0.01</v>
      </c>
      <c r="E102" s="89">
        <v>0.01</v>
      </c>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c r="E103" s="89">
        <v>0.01</v>
      </c>
      <c r="F103" s="35" t="s">
        <v>2290</v>
      </c>
      <c r="G103" s="79"/>
      <c r="H103" s="80"/>
    </row>
    <row r="104" spans="1:8" ht="15">
      <c r="A104" s="33" t="s">
        <v>1336</v>
      </c>
      <c r="B104" s="20" t="str">
        <f>IF(A104="NEWCOD",IF(ISBLANK(G104),"renseigner le champ 'Nouveau taxon'",G104),VLOOKUP(A104,'Ref Taxo'!A:B,2,FALSE))</f>
        <v>Pellia endiviifolia</v>
      </c>
      <c r="C104" s="21">
        <f>IF(A104="NEWCOD",IF(ISBLANK(H104),"NoCod",H104),VLOOKUP(A104,'Ref Taxo'!A:D,4,FALSE))</f>
        <v>1197</v>
      </c>
      <c r="D104" s="34"/>
      <c r="E104" s="89">
        <v>0.01</v>
      </c>
      <c r="F104" s="35" t="s">
        <v>2290</v>
      </c>
      <c r="G104" s="79"/>
      <c r="H104" s="80"/>
    </row>
    <row r="105" spans="1:8" ht="15">
      <c r="A105" s="33" t="s">
        <v>435</v>
      </c>
      <c r="B105" s="20" t="str">
        <f>IF(A105="NEWCOD",IF(ISBLANK(G105),"renseigner le champ 'Nouveau taxon'",G105),VLOOKUP(A105,'Ref Taxo'!A:B,2,FALSE))</f>
        <v>Cinclidotus riparius</v>
      </c>
      <c r="C105" s="21">
        <f>IF(A105="NEWCOD",IF(ISBLANK(H105),"NoCod",H105),VLOOKUP(A105,'Ref Taxo'!A:D,4,FALSE))</f>
        <v>1321</v>
      </c>
      <c r="D105" s="34">
        <v>0.06</v>
      </c>
      <c r="E105" s="89">
        <v>0.02</v>
      </c>
      <c r="F105" s="35" t="s">
        <v>2290</v>
      </c>
      <c r="G105" s="79"/>
      <c r="H105" s="80"/>
    </row>
    <row r="106" spans="1:8" ht="15">
      <c r="A106" s="33" t="s">
        <v>479</v>
      </c>
      <c r="B106" s="20" t="str">
        <f>IF(A106="NEWCOD",IF(ISBLANK(G106),"renseigner le champ 'Nouveau taxon'",G106),VLOOKUP(A106,'Ref Taxo'!A:B,2,FALSE))</f>
        <v>Cratoneuron filicinum</v>
      </c>
      <c r="C106" s="21">
        <f>IF(A106="NEWCOD",IF(ISBLANK(H106),"NoCod",H106),VLOOKUP(A106,'Ref Taxo'!A:D,4,FALSE))</f>
        <v>1233</v>
      </c>
      <c r="D106" s="34">
        <v>0.01</v>
      </c>
      <c r="E106" s="89"/>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0.02</v>
      </c>
      <c r="E107" s="89">
        <v>0.01</v>
      </c>
      <c r="F107" s="35" t="s">
        <v>2290</v>
      </c>
      <c r="G107" s="79"/>
      <c r="H107" s="80"/>
    </row>
    <row r="108" spans="1:8" ht="15">
      <c r="A108" s="33" t="s">
        <v>768</v>
      </c>
      <c r="B108" s="20" t="str">
        <f>IF(A108="NEWCOD",IF(ISBLANK(G108),"renseigner le champ 'Nouveau taxon'",G108),VLOOKUP(A108,'Ref Taxo'!A:B,2,FALSE))</f>
        <v>Fontinalis antipyretica</v>
      </c>
      <c r="C108" s="21">
        <f>IF(A108="NEWCOD",IF(ISBLANK(H108),"NoCod",H108),VLOOKUP(A108,'Ref Taxo'!A:D,4,FALSE))</f>
        <v>1310</v>
      </c>
      <c r="D108" s="34">
        <v>1.4</v>
      </c>
      <c r="E108" s="89">
        <v>0.2</v>
      </c>
      <c r="F108" s="35" t="s">
        <v>2290</v>
      </c>
      <c r="G108" s="79"/>
      <c r="H108" s="80"/>
    </row>
    <row r="109" spans="1:8" ht="15">
      <c r="A109" s="33" t="s">
        <v>1035</v>
      </c>
      <c r="B109" s="20" t="str">
        <f>IF(A109="NEWCOD",IF(ISBLANK(G109),"renseigner le champ 'Nouveau taxon'",G109),VLOOKUP(A109,'Ref Taxo'!A:B,2,FALSE))</f>
        <v>Leptodictyum riparium</v>
      </c>
      <c r="C109" s="21">
        <f>IF(A109="NEWCOD",IF(ISBLANK(H109),"NoCod",H109),VLOOKUP(A109,'Ref Taxo'!A:D,4,FALSE))</f>
        <v>1244</v>
      </c>
      <c r="D109" s="34">
        <v>0.12</v>
      </c>
      <c r="E109" s="89">
        <v>0.01</v>
      </c>
      <c r="F109" s="35" t="s">
        <v>2290</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0.06</v>
      </c>
      <c r="E110" s="89"/>
      <c r="F110" s="35" t="s">
        <v>2290</v>
      </c>
      <c r="G110" s="79"/>
      <c r="H110" s="80"/>
    </row>
    <row r="111" spans="1:8" ht="15">
      <c r="A111" s="33" t="s">
        <v>28</v>
      </c>
      <c r="B111" s="20" t="str">
        <f>IF(A111="NEWCOD",IF(ISBLANK(G111),"renseigner le champ 'Nouveau taxon'",G111),VLOOKUP(A111,'Ref Taxo'!A:B,2,FALSE))</f>
        <v>Agrostis stolonifera</v>
      </c>
      <c r="C111" s="21">
        <f>IF(A111="NEWCOD",IF(ISBLANK(H111),"NoCod",H111),VLOOKUP(A111,'Ref Taxo'!A:D,4,FALSE))</f>
        <v>1543</v>
      </c>
      <c r="D111" s="34">
        <v>0.01</v>
      </c>
      <c r="E111" s="89">
        <v>0.01</v>
      </c>
      <c r="F111" s="35" t="s">
        <v>5304</v>
      </c>
      <c r="G111" s="79"/>
      <c r="H111" s="80"/>
    </row>
    <row r="112" spans="1:8" ht="15">
      <c r="A112" s="33" t="s">
        <v>1366</v>
      </c>
      <c r="B112" s="20" t="str">
        <f>IF(A112="NEWCOD",IF(ISBLANK(G112),"renseigner le champ 'Nouveau taxon'",G112),VLOOKUP(A112,'Ref Taxo'!A:B,2,FALSE))</f>
        <v>Phalaris arundinacea</v>
      </c>
      <c r="C112" s="21">
        <f>IF(A112="NEWCOD",IF(ISBLANK(H112),"NoCod",H112),VLOOKUP(A112,'Ref Taxo'!A:D,4,FALSE))</f>
        <v>1577</v>
      </c>
      <c r="D112" s="34"/>
      <c r="E112" s="89">
        <v>0.01</v>
      </c>
      <c r="F112" s="35" t="s">
        <v>2290</v>
      </c>
      <c r="G112" s="79"/>
      <c r="H112" s="80"/>
    </row>
    <row r="113" spans="1:8" ht="15">
      <c r="A113" s="33" t="s">
        <v>796</v>
      </c>
      <c r="B113" s="20" t="str">
        <f>IF(A113="NEWCOD",IF(ISBLANK(G113),"renseigner le champ 'Nouveau taxon'",G113),VLOOKUP(A113,'Ref Taxo'!A:B,2,FALSE))</f>
        <v>Glechoma hederacea</v>
      </c>
      <c r="C113" s="21">
        <f>IF(A113="NEWCOD",IF(ISBLANK(H113),"NoCod",H113),VLOOKUP(A113,'Ref Taxo'!A:D,4,FALSE))</f>
        <v>19767</v>
      </c>
      <c r="D113" s="34"/>
      <c r="E113" s="89">
        <v>0.01</v>
      </c>
      <c r="F113" s="35" t="s">
        <v>2290</v>
      </c>
      <c r="G113" s="79"/>
      <c r="H113" s="80"/>
    </row>
    <row r="114" spans="1:8" ht="15">
      <c r="A114" s="33" t="s">
        <v>1026</v>
      </c>
      <c r="B114" s="20" t="str">
        <f>IF(A114="NEWCOD",IF(ISBLANK(G114),"renseigner le champ 'Nouveau taxon'",G114),VLOOKUP(A114,'Ref Taxo'!A:B,2,FALSE))</f>
        <v>Lemna minor</v>
      </c>
      <c r="C114" s="21">
        <f>IF(A114="NEWCOD",IF(ISBLANK(H114),"NoCod",H114),VLOOKUP(A114,'Ref Taxo'!A:D,4,FALSE))</f>
        <v>1626</v>
      </c>
      <c r="D114" s="34">
        <v>0.01</v>
      </c>
      <c r="E114" s="89">
        <v>0.02</v>
      </c>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2022-03-30T07:16:49Z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