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8000" sheetId="2" r:id="rId2"/>
    <sheet name="Mises à jour" sheetId="3" r:id="rId3"/>
  </sheets>
  <definedNames/>
  <calcPr calcId="162913"/>
</workbook>
</file>

<file path=xl/sharedStrings.xml><?xml version="1.0" encoding="utf-8"?>
<sst xmlns="http://schemas.openxmlformats.org/spreadsheetml/2006/main" count="6488" uniqueCount="5307">
  <si>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</si>
  <si>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</si>
  <si>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</si>
  <si>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</si>
  <si>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</si>
  <si>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</si>
  <si>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</si>
  <si>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</si>
  <si>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</si>
  <si>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</si>
  <si>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</si>
  <si>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</si>
  <si>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</si>
  <si>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</si>
  <si>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</si>
  <si>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</si>
  <si>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</si>
  <si>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</si>
  <si>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</si>
  <si>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</si>
  <si>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</si>
  <si>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</si>
  <si>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</si>
  <si>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</si>
  <si>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</si>
  <si>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</si>
  <si>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</si>
  <si>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</si>
  <si>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</si>
  <si>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</si>
  <si>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</si>
  <si>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</si>
  <si>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</si>
  <si>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</si>
  <si>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</si>
  <si>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</si>
  <si>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</si>
  <si>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</si>
  <si>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</si>
  <si>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</si>
  <si>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</si>
  <si>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</si>
  <si>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</si>
  <si>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</si>
  <si>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</si>
  <si>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</si>
  <si>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</si>
  <si>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</si>
  <si>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</si>
  <si>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</si>
  <si>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</si>
  <si>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</si>
  <si>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</si>
  <si>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</si>
  <si>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</si>
  <si>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</si>
  <si>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</si>
  <si>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</si>
  <si>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</si>
  <si>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</si>
  <si>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</si>
  <si>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</si>
  <si>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</si>
  <si>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</si>
  <si>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</si>
  <si>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</si>
  <si>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</si>
  <si>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</si>
  <si>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</si>
  <si>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</si>
  <si>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</si>
  <si>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</si>
  <si>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</si>
  <si>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</si>
  <si>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</si>
  <si>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</si>
  <si>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</si>
  <si>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</si>
  <si>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</si>
  <si>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</si>
  <si>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</si>
  <si>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</si>
  <si>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</si>
  <si>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</si>
  <si>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</si>
  <si>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</si>
  <si>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</si>
  <si>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</si>
  <si>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</si>
  <si>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</si>
  <si>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</si>
  <si>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</si>
  <si>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</si>
  <si>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</si>
  <si>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</si>
  <si>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</si>
  <si>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</si>
  <si>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</si>
  <si>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</si>
  <si>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</si>
  <si>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</si>
  <si>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</si>
  <si>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</si>
  <si>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</si>
  <si>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</si>
  <si>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</si>
  <si>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</si>
  <si>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</si>
  <si>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</si>
  <si>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</si>
  <si>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</si>
  <si>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</si>
  <si>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</si>
  <si>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</si>
  <si>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</si>
  <si>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</si>
  <si>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</si>
  <si>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</si>
  <si>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</si>
  <si>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</si>
  <si>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</si>
  <si>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</si>
  <si>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</si>
  <si>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</si>
  <si>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</si>
  <si>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</si>
  <si>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</si>
  <si>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</si>
  <si>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</si>
  <si>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</si>
  <si>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</si>
  <si>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</si>
  <si>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</si>
  <si>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</si>
  <si>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</si>
  <si>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</si>
  <si>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</si>
  <si>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</si>
  <si>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</si>
  <si>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</si>
  <si>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</si>
  <si>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</si>
  <si>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</si>
  <si>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</si>
  <si>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</si>
  <si>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</si>
  <si>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</si>
  <si>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</si>
  <si>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</si>
  <si>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</si>
  <si>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</si>
  <si>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</si>
  <si>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</si>
  <si>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</si>
  <si>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</si>
  <si>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</si>
  <si>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</si>
  <si>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</si>
  <si>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</si>
  <si>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</si>
  <si>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</si>
  <si>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</si>
  <si>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</si>
  <si>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</si>
  <si>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</si>
  <si>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</si>
  <si>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</si>
  <si>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</si>
  <si>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</si>
  <si>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</si>
  <si>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</si>
  <si>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</si>
  <si>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</si>
  <si>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</si>
  <si>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</si>
  <si>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</si>
  <si>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</si>
  <si>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</si>
  <si>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</si>
  <si>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</si>
  <si>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</si>
  <si>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</si>
  <si>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</si>
  <si>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</si>
  <si>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</si>
  <si>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</si>
  <si>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</si>
  <si>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</si>
  <si>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</si>
  <si>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</si>
  <si>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</si>
  <si>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</si>
  <si>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</si>
  <si>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</si>
  <si>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</si>
  <si>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</si>
  <si>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</si>
  <si>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</si>
  <si>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</si>
  <si>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</si>
  <si>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</si>
  <si>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</si>
  <si>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</si>
  <si>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</si>
  <si>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</si>
  <si>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</si>
  <si>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</si>
  <si>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</si>
  <si>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</si>
  <si>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</si>
  <si>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</si>
  <si>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</si>
  <si>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</si>
  <si>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</si>
  <si>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</si>
  <si>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</si>
  <si>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</si>
  <si>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</si>
  <si>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</si>
  <si>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</si>
  <si>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</si>
  <si>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</si>
  <si>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</si>
  <si>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</si>
  <si>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</si>
  <si>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</si>
  <si>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</si>
  <si>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</si>
  <si>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</si>
  <si>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</si>
  <si>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</si>
  <si>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</si>
  <si>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</si>
  <si>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</si>
  <si>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</si>
  <si>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</si>
  <si>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</si>
  <si>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</si>
  <si>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</si>
  <si>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</si>
  <si>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</si>
  <si>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</si>
  <si>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</si>
  <si>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</si>
  <si>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</si>
  <si>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</si>
  <si>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</si>
  <si>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</si>
  <si>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</si>
  <si>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</si>
  <si>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</si>
  <si>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</si>
  <si>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</si>
  <si>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</si>
  <si>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</si>
  <si>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</si>
  <si>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</si>
  <si>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</si>
  <si>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</si>
  <si>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</si>
  <si>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</si>
  <si>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</si>
  <si>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</si>
  <si>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</si>
  <si>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</si>
  <si>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</si>
  <si>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</si>
  <si>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</si>
  <si>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</si>
  <si>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</si>
  <si>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</si>
  <si>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</si>
  <si>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</si>
  <si>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</si>
  <si>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</si>
  <si>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</si>
  <si>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</si>
  <si>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</si>
  <si>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</si>
  <si>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</si>
  <si>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</si>
  <si>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</si>
  <si>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</si>
  <si>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</si>
  <si>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</si>
  <si>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</si>
  <si>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</si>
  <si>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</si>
  <si>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</si>
  <si>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</si>
  <si>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</si>
  <si>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</si>
  <si>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</si>
  <si>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</si>
  <si>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</si>
  <si>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</si>
  <si>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</si>
  <si>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</si>
  <si>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</si>
  <si>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</si>
  <si>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</si>
  <si>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</si>
  <si>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</si>
  <si>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</si>
  <si>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</si>
  <si>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</si>
  <si>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</si>
  <si>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</si>
  <si>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</si>
  <si>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</si>
  <si>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</si>
  <si>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</si>
  <si>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</si>
  <si>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</si>
  <si>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</si>
  <si>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</si>
  <si>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</si>
  <si>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</si>
  <si>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</si>
  <si>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</si>
  <si>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</si>
  <si>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</si>
  <si>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</si>
  <si>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</si>
  <si>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</si>
  <si>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</si>
  <si>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</si>
  <si>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</si>
  <si>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</si>
  <si>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</si>
  <si>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</si>
  <si>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</si>
  <si>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</si>
  <si>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</si>
  <si>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</si>
  <si>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</si>
  <si>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</si>
  <si>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</si>
  <si>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</si>
  <si>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</si>
  <si>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</si>
  <si>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</si>
  <si>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</si>
  <si>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</si>
  <si>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</si>
  <si>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</si>
  <si>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</si>
  <si>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</si>
  <si>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</si>
  <si>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</si>
  <si>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</si>
  <si>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</si>
  <si>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</si>
  <si>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</si>
  <si>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</si>
  <si>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</si>
  <si>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</si>
  <si>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</si>
  <si>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</si>
  <si>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</si>
  <si>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</si>
  <si>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</si>
  <si>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</si>
  <si>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</si>
  <si>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</si>
  <si>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</si>
  <si>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</si>
  <si>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</si>
  <si>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</si>
  <si>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</si>
  <si>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</si>
  <si>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</si>
  <si>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</si>
  <si>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</si>
  <si>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</si>
  <si>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</si>
  <si>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</si>
  <si>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</si>
  <si>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</si>
  <si>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</si>
  <si>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</si>
  <si>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</si>
  <si>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</si>
  <si>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</si>
  <si>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</si>
  <si>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</si>
  <si>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</si>
  <si>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</si>
  <si>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</si>
  <si>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</si>
  <si>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</si>
  <si>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</si>
  <si>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</si>
  <si>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</si>
  <si>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</si>
  <si>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</si>
  <si>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</si>
  <si>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</si>
  <si>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</si>
  <si>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</si>
  <si>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</si>
  <si>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</si>
  <si>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</si>
  <si>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</si>
  <si>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</si>
  <si>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</si>
  <si>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</si>
  <si>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</si>
  <si>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</si>
  <si>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</si>
  <si>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</si>
  <si>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</si>
  <si>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</si>
  <si>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</si>
  <si>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</si>
  <si>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</si>
  <si>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</si>
  <si>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</si>
  <si>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</si>
  <si>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</si>
  <si>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</si>
  <si>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</si>
  <si>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</si>
  <si>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</si>
  <si>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</si>
  <si>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</si>
  <si>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</si>
  <si>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</si>
  <si>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</si>
  <si>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</si>
  <si>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</si>
  <si>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</si>
  <si>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</si>
  <si>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</si>
  <si>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</si>
  <si>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</si>
  <si>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</si>
  <si>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</si>
  <si>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</si>
  <si>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</si>
  <si>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</si>
  <si>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</si>
  <si>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</si>
  <si>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</si>
  <si>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</si>
  <si>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</si>
  <si>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</si>
  <si>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</si>
  <si>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</si>
  <si>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</si>
  <si>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</si>
  <si>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</si>
  <si>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</si>
  <si>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</si>
  <si>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</si>
  <si>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</si>
  <si>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</si>
  <si>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</si>
  <si>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</si>
  <si>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</si>
  <si>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</si>
  <si>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</si>
  <si>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</si>
  <si>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</si>
  <si>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</si>
  <si>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</si>
  <si>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</si>
  <si>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</si>
  <si>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</si>
  <si>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</si>
  <si>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</si>
  <si>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</si>
  <si>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</si>
  <si>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</si>
  <si>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</si>
  <si>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</si>
  <si>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</si>
  <si>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</si>
  <si>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</si>
  <si>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</si>
  <si>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</si>
  <si>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</si>
  <si>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</si>
  <si>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</si>
  <si>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</si>
  <si>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</si>
  <si>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</si>
  <si>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</si>
  <si>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</si>
  <si>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</si>
  <si>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</si>
  <si>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</si>
  <si>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</si>
  <si>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</si>
  <si>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</si>
  <si>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</si>
  <si>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</si>
  <si>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</si>
  <si>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</si>
  <si>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</si>
  <si>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</si>
  <si>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</si>
  <si>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</si>
  <si>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</si>
  <si>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</si>
  <si>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</si>
  <si>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</si>
  <si>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</si>
  <si>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</si>
  <si>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</si>
  <si>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</si>
  <si>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</si>
  <si>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</si>
  <si>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</si>
  <si>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</si>
  <si>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</si>
  <si>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</si>
  <si>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</si>
  <si>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</si>
  <si>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</si>
  <si>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</si>
  <si>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</si>
  <si>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</si>
  <si>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</si>
  <si>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</si>
  <si>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</si>
  <si>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</si>
  <si>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</si>
  <si>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</si>
  <si>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</si>
  <si>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</si>
  <si>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</si>
  <si>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</si>
  <si>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</si>
  <si>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</si>
  <si>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</si>
  <si>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</si>
  <si>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</si>
  <si>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</si>
  <si>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</si>
  <si>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</si>
  <si>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</si>
  <si>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</si>
  <si>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</si>
  <si>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</si>
  <si>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</si>
  <si>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</si>
  <si>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</si>
  <si>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</si>
  <si>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</si>
  <si>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</si>
  <si>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</si>
  <si>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</si>
  <si>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</si>
  <si>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</si>
  <si>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</si>
  <si>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</si>
  <si>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</si>
  <si>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</si>
  <si>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</si>
  <si>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</si>
  <si>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</si>
  <si>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</si>
  <si>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</si>
  <si>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</si>
  <si>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</si>
  <si>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</si>
  <si>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</si>
  <si>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</si>
  <si>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</si>
  <si>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</si>
  <si>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</si>
  <si>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</si>
  <si>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</si>
  <si>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</si>
  <si>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</si>
  <si>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</si>
  <si>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</si>
  <si>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</si>
  <si>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</si>
  <si>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</si>
  <si>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</si>
  <si>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</si>
  <si>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</si>
  <si>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</si>
  <si>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</si>
  <si>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</si>
  <si>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</si>
  <si>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</si>
  <si>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</si>
  <si>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</si>
  <si>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</si>
  <si>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</si>
  <si>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</si>
  <si>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</si>
  <si>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</si>
  <si>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</si>
  <si>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</si>
  <si>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</si>
  <si>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</si>
  <si>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</si>
  <si>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</si>
  <si>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</si>
  <si>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</si>
  <si>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</si>
  <si>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</si>
  <si>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</si>
  <si>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</si>
  <si>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</si>
  <si>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</si>
  <si>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</si>
  <si>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</si>
  <si>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</si>
  <si>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</si>
  <si>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</si>
  <si>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</si>
  <si>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</si>
  <si>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</si>
  <si>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</si>
  <si>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</si>
  <si>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</si>
  <si>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</si>
  <si>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</si>
  <si>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</si>
  <si>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</si>
  <si>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</si>
  <si>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</si>
  <si>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</si>
  <si>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</si>
  <si>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</si>
  <si>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</si>
  <si>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</si>
  <si>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</si>
  <si>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</si>
  <si>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</si>
  <si>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</si>
  <si>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</si>
  <si>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</si>
  <si>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</si>
  <si>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</si>
  <si>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</si>
  <si>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</si>
  <si>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</si>
  <si>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</si>
  <si>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</si>
  <si>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</si>
  <si>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</si>
  <si>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</si>
  <si>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</si>
  <si>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</si>
  <si>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</si>
  <si>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</si>
  <si>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</si>
  <si>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</si>
  <si>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</si>
  <si>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</si>
  <si>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</si>
  <si>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</si>
  <si>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</si>
  <si>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</si>
  <si>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</si>
  <si>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</si>
  <si>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</si>
  <si>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</si>
  <si>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</si>
  <si>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</si>
  <si>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</si>
  <si>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</si>
  <si>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</si>
  <si>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</si>
  <si>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</si>
  <si>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</si>
  <si>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</si>
  <si>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</si>
  <si>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</si>
  <si>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</si>
  <si>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</si>
  <si>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</si>
  <si>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</si>
  <si>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</si>
  <si>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</si>
  <si>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</si>
  <si>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</si>
  <si>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</si>
  <si>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</si>
  <si>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</si>
  <si>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</si>
  <si>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</si>
  <si>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</si>
  <si>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</si>
  <si>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</si>
  <si>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</si>
  <si>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</si>
  <si>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</si>
  <si>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</si>
  <si>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</si>
  <si>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</si>
  <si>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</si>
  <si>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</si>
  <si>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</si>
  <si>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</si>
  <si>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</si>
  <si>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</si>
  <si>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</si>
  <si>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</si>
  <si>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</si>
  <si>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</si>
  <si>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</si>
  <si>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</si>
  <si>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</si>
  <si>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</si>
  <si>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</si>
  <si>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</si>
  <si>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</si>
  <si>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</si>
  <si>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</si>
  <si>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</si>
  <si>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</si>
  <si>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</si>
  <si>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</si>
  <si>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</si>
  <si>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</si>
  <si>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</si>
  <si>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</si>
  <si>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</si>
  <si>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</si>
  <si>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</si>
  <si>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</si>
  <si>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</si>
  <si>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</si>
  <si>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</si>
  <si>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</si>
  <si>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</si>
  <si>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</si>
  <si>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</si>
  <si>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</si>
  <si>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</si>
  <si>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</si>
  <si>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</si>
  <si>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</si>
  <si>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</si>
  <si>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</si>
  <si>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</si>
  <si>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</si>
  <si>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</si>
  <si>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</si>
  <si>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</si>
  <si>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</si>
  <si>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</si>
  <si>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</si>
  <si>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</si>
  <si>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</si>
  <si>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</si>
  <si>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</si>
  <si>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</si>
  <si>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</si>
  <si>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</si>
  <si>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</si>
  <si>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</si>
  <si>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</si>
  <si>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</si>
  <si>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</si>
  <si>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</si>
  <si>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</si>
  <si>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</si>
  <si>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</si>
  <si>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</si>
  <si>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</si>
  <si>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</si>
  <si>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</si>
  <si>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</si>
  <si>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</si>
  <si>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</si>
  <si>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</si>
  <si>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</si>
  <si>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</si>
  <si>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</si>
  <si>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</si>
  <si>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</si>
  <si>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</si>
  <si>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</si>
  <si>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</si>
  <si>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</si>
  <si>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</si>
  <si>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</si>
  <si>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</si>
  <si>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</si>
  <si>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</si>
  <si>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</si>
  <si>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</si>
  <si>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</si>
  <si>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</si>
  <si>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</si>
  <si>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</si>
  <si>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</si>
  <si>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</si>
  <si>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</si>
  <si>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</si>
  <si>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</si>
  <si>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</si>
  <si>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</si>
  <si>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</si>
  <si>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</si>
  <si>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</si>
  <si>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</si>
  <si>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</si>
  <si>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</si>
  <si>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</si>
  <si>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</si>
  <si>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</si>
  <si>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</si>
  <si>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</si>
  <si>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</si>
  <si>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</si>
  <si>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</si>
  <si>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</si>
  <si>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</si>
  <si>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</si>
  <si>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</si>
  <si>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</si>
  <si>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</si>
  <si>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</si>
  <si>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</si>
  <si>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</si>
  <si>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</si>
  <si>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</si>
  <si>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</si>
  <si>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</si>
  <si>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</si>
  <si>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</si>
  <si>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</si>
  <si>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</si>
  <si>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</si>
  <si>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</si>
  <si>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</si>
  <si>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</si>
  <si>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</si>
  <si>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</si>
  <si>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</si>
  <si>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</si>
  <si>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</si>
  <si>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</si>
  <si>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</si>
  <si>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</si>
  <si>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</si>
  <si>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</si>
  <si>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</si>
  <si>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</si>
  <si>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</si>
  <si>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</si>
  <si>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</si>
  <si>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</si>
  <si>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</si>
  <si>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</si>
  <si>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</si>
  <si>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</si>
  <si>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</si>
  <si>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</si>
  <si>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</si>
  <si>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</si>
  <si>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</si>
  <si>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</si>
  <si>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</si>
  <si>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</si>
  <si>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</si>
  <si>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</si>
  <si>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</si>
  <si>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</si>
  <si>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</si>
  <si>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</si>
  <si>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</si>
  <si>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</si>
  <si>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</si>
  <si>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</si>
  <si>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</si>
  <si>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</si>
  <si>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</si>
  <si>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</si>
  <si>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</si>
  <si>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</si>
  <si>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</si>
  <si>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</si>
  <si>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</si>
  <si>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</si>
  <si>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</si>
  <si>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</si>
  <si>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</si>
  <si>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</si>
  <si>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</si>
  <si>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</si>
  <si>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</si>
  <si>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</si>
  <si>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</si>
  <si>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</si>
  <si>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</si>
  <si>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</si>
  <si>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</si>
  <si>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</si>
  <si>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</si>
  <si>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</si>
  <si>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</si>
  <si>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</si>
  <si>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</si>
  <si>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</si>
  <si>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</si>
  <si>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</si>
  <si>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</si>
  <si>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</si>
  <si>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</si>
  <si>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</si>
  <si>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</si>
  <si>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</si>
  <si>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</si>
  <si>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</si>
  <si>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</si>
  <si>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</si>
  <si>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</si>
  <si>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</si>
  <si>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</si>
  <si>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</si>
  <si>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</si>
  <si>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</si>
  <si>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</si>
  <si>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</si>
  <si>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</si>
  <si>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</si>
  <si>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</si>
  <si>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</si>
  <si>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</si>
  <si>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</si>
  <si>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</si>
  <si>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</si>
  <si>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</si>
  <si>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</si>
  <si>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</si>
  <si>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</si>
  <si>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</si>
  <si>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</si>
  <si>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</si>
  <si>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</si>
  <si>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</si>
  <si>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</si>
  <si>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</si>
  <si>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</si>
  <si>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</si>
  <si>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</si>
  <si>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</si>
  <si>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</si>
  <si>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</si>
  <si>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</si>
  <si>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</si>
  <si>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</si>
  <si>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</si>
  <si>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</si>
  <si>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</si>
  <si>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</si>
  <si>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</si>
  <si>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</si>
  <si>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</si>
  <si>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</si>
  <si>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</si>
  <si>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</si>
  <si>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</si>
  <si>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</si>
  <si>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</si>
  <si>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</si>
  <si>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</si>
  <si>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</si>
  <si>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</si>
  <si>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</si>
  <si>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</si>
  <si>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</si>
  <si>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</si>
  <si>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</si>
  <si>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</si>
  <si>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</si>
  <si>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</si>
  <si>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</si>
  <si>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</si>
  <si>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</si>
  <si>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</si>
  <si>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</si>
  <si>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</si>
  <si>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</si>
  <si>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</si>
  <si>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</si>
  <si>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</si>
  <si>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</si>
  <si>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</si>
  <si>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</si>
  <si>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</si>
  <si>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</si>
  <si>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</si>
  <si>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</si>
  <si>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</si>
  <si>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</si>
  <si>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</si>
  <si>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</si>
  <si>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</si>
  <si>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</si>
  <si>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</si>
  <si>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</si>
  <si>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</si>
  <si>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</si>
  <si>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</si>
  <si>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</si>
  <si>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</si>
  <si>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</si>
  <si>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</si>
  <si>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</si>
  <si>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</si>
  <si>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</si>
  <si>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</si>
  <si>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</si>
  <si>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</si>
  <si>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</si>
  <si>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</si>
  <si>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</si>
  <si>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</si>
  <si>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</si>
  <si>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</si>
  <si>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</si>
  <si>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</si>
  <si>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</si>
  <si>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</si>
  <si>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</si>
  <si>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</si>
  <si>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</si>
  <si>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</si>
  <si>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</si>
  <si>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</si>
  <si>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</si>
  <si>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</si>
  <si>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</si>
  <si>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</si>
  <si>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</si>
  <si>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</si>
  <si>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</si>
  <si>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</si>
  <si>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</si>
  <si>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</si>
  <si>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</si>
  <si>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</si>
  <si>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</si>
  <si>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</si>
  <si>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</si>
  <si>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</si>
  <si>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</si>
  <si>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</si>
  <si>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</si>
  <si>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</si>
  <si>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</si>
  <si>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</si>
  <si>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</si>
  <si>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</si>
  <si>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</si>
  <si>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</si>
  <si>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</si>
  <si>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</si>
  <si>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</si>
  <si>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</si>
  <si>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</si>
  <si>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</si>
  <si>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</si>
  <si>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</si>
  <si>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</si>
  <si>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</si>
  <si>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</si>
  <si>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</si>
  <si>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</si>
  <si>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</si>
  <si>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</si>
  <si>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</si>
  <si>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</si>
  <si>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</si>
  <si>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</si>
  <si>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</si>
  <si>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</si>
  <si>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</si>
  <si>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</si>
  <si>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</si>
  <si>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</si>
  <si>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</si>
  <si>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</si>
  <si>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</si>
  <si>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</si>
  <si>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</si>
  <si>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</si>
  <si>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</si>
  <si>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</si>
  <si>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</si>
  <si>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</si>
  <si>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</si>
  <si>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</si>
  <si>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</si>
  <si>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</si>
  <si>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</si>
  <si>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</si>
  <si>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</si>
  <si>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</si>
  <si>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</si>
  <si>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</si>
  <si>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</si>
  <si>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</si>
  <si>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</si>
  <si>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</si>
  <si>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</si>
  <si>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</si>
  <si>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</si>
  <si>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</si>
  <si>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</si>
  <si>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</si>
  <si>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</si>
  <si>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</si>
  <si>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</si>
  <si>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</si>
  <si>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</si>
  <si>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</si>
  <si>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</si>
  <si>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</si>
  <si>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</si>
  <si>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</si>
  <si>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</si>
  <si>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</si>
  <si>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</si>
  <si>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</si>
  <si>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</si>
  <si>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</si>
  <si>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</si>
  <si>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</si>
  <si>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</si>
  <si>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</si>
  <si>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</si>
  <si>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</si>
  <si>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</si>
  <si>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</si>
  <si>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</si>
  <si>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</si>
  <si>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</si>
  <si>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</si>
  <si>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</si>
  <si>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</si>
  <si>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</si>
  <si>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</si>
  <si>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</si>
  <si>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</si>
  <si>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</si>
  <si>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</si>
  <si>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</si>
  <si>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</si>
  <si>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</si>
  <si>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</si>
  <si>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</si>
  <si>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</si>
  <si>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</si>
  <si>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</si>
  <si>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</si>
  <si>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</si>
  <si>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</si>
  <si>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</si>
  <si>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</si>
  <si>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</si>
  <si>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</si>
  <si>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</si>
  <si>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</si>
  <si>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</si>
  <si>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</si>
  <si>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</si>
  <si>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</si>
  <si>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</si>
  <si>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</si>
  <si>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</si>
  <si>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</si>
  <si>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</si>
  <si>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</si>
  <si>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</si>
  <si>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</si>
  <si>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</si>
  <si>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</si>
  <si>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</si>
  <si>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</si>
  <si>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</si>
  <si>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</si>
  <si>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</si>
  <si>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</si>
  <si>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</si>
  <si>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</si>
  <si>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</si>
  <si>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</si>
  <si>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</si>
  <si>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</si>
  <si>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</si>
  <si>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</si>
  <si>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</si>
  <si>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</si>
  <si>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</si>
  <si>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</si>
  <si>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</si>
  <si>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</si>
  <si>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</si>
  <si>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</si>
  <si>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</si>
  <si>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</si>
  <si>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</si>
  <si>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</si>
  <si>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</si>
  <si>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</si>
  <si>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</si>
  <si>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</si>
  <si>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</si>
  <si>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</si>
  <si>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</si>
  <si>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</si>
  <si>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</si>
  <si>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</si>
  <si>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</si>
  <si>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</si>
  <si>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</si>
  <si>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</si>
  <si>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</si>
  <si>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</si>
  <si>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</si>
  <si>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</si>
  <si>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</si>
  <si>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</si>
  <si>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</si>
  <si>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</si>
  <si>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</si>
  <si>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</si>
  <si>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</si>
  <si>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</si>
  <si>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</si>
  <si>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</si>
  <si>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</si>
  <si>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</si>
  <si>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</si>
  <si>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</si>
  <si>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</si>
  <si>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</si>
  <si>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</si>
  <si>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</si>
  <si>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</si>
  <si>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</si>
  <si>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</si>
  <si>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</si>
  <si>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</si>
  <si>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</si>
  <si>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</si>
  <si>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</si>
  <si>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</si>
  <si>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</si>
  <si>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</si>
  <si>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</si>
  <si>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</si>
  <si>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</si>
  <si>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</si>
  <si>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</si>
  <si>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</si>
  <si>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</si>
  <si>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</si>
  <si>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</si>
  <si>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</si>
  <si>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</si>
  <si>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</si>
  <si>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</si>
  <si>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</si>
  <si>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</si>
  <si>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</si>
  <si>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</si>
  <si>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</si>
  <si>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</si>
  <si>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</si>
  <si>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</si>
  <si>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</si>
  <si>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</si>
  <si>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</si>
  <si>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</si>
  <si>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</si>
  <si>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</si>
  <si>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</si>
  <si>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</si>
  <si>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</si>
  <si>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</si>
  <si>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</si>
  <si>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</si>
  <si>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</si>
  <si>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</si>
  <si>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</si>
  <si>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</si>
  <si>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</si>
  <si>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</si>
  <si>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</si>
  <si>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</si>
  <si>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</si>
  <si>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</si>
  <si>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</si>
  <si>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</si>
  <si>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</si>
  <si>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</si>
  <si>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</si>
  <si>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</si>
  <si>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</si>
  <si>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</si>
  <si>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</si>
  <si>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</si>
  <si>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</si>
  <si>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</si>
  <si>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</si>
  <si>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</si>
  <si>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</si>
  <si>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</si>
  <si>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</si>
  <si>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</si>
  <si>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</si>
  <si>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</si>
  <si>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</si>
  <si>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</si>
  <si>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</si>
  <si>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</si>
  <si>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</si>
  <si>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</si>
  <si>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</si>
  <si>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</si>
  <si>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</si>
  <si>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</si>
  <si>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</si>
  <si>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</si>
  <si>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</si>
  <si>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</si>
  <si>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</si>
  <si>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</si>
  <si>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</si>
  <si>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</si>
  <si>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</si>
  <si>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</si>
  <si>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</si>
  <si>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</si>
  <si>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</si>
  <si>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</si>
  <si>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</si>
  <si>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</si>
  <si>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</si>
  <si>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</si>
  <si>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</si>
  <si>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</si>
  <si>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</si>
  <si>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</si>
  <si>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</si>
  <si>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</si>
  <si>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</si>
  <si>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</si>
  <si>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</si>
  <si>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</si>
  <si>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</si>
  <si>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</si>
  <si>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</si>
  <si>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</si>
  <si>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</si>
  <si>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</si>
  <si>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</si>
  <si>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</si>
  <si>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</si>
  <si>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</si>
  <si>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</si>
  <si>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</si>
  <si>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</si>
  <si>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</si>
  <si>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</si>
  <si>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</si>
  <si>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</si>
  <si>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</si>
  <si>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</si>
  <si>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</si>
  <si>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</si>
  <si>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</si>
  <si>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</si>
  <si>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</si>
  <si>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</si>
  <si>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</si>
  <si>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</si>
  <si>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</si>
  <si>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</si>
  <si>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</si>
  <si>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</si>
  <si>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</si>
  <si>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</si>
  <si>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</si>
  <si>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</si>
  <si>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</si>
  <si>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</si>
  <si>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</si>
  <si>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</si>
  <si>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</si>
  <si>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</si>
  <si>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</si>
  <si>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</si>
  <si>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</si>
  <si>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</si>
  <si>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</si>
  <si>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</si>
  <si>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</si>
  <si>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</si>
  <si>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</si>
  <si>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</si>
  <si>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</si>
  <si>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</si>
  <si>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</si>
  <si>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</si>
  <si>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</si>
  <si>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</si>
  <si>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</si>
  <si>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</si>
  <si>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</si>
  <si>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</si>
  <si>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</si>
  <si>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</si>
  <si>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</si>
  <si>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</si>
  <si>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</si>
  <si>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</si>
  <si>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</si>
  <si>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</si>
  <si>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</si>
  <si>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</si>
  <si>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</si>
  <si>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</si>
  <si>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</si>
  <si>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</si>
  <si>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</si>
  <si>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</si>
  <si>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</si>
  <si>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</si>
  <si>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</si>
  <si>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</si>
  <si>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</si>
  <si>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</si>
  <si>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</si>
  <si>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</si>
  <si>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</si>
  <si>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</si>
  <si>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</si>
  <si>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</si>
  <si>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</si>
  <si>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</si>
  <si>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</si>
  <si>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</si>
  <si>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</si>
  <si>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</si>
  <si>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</si>
  <si>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</si>
  <si>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</si>
  <si>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</si>
  <si>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</si>
  <si>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</si>
  <si>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</si>
  <si>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</si>
  <si>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</si>
  <si>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</si>
  <si>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</si>
  <si>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</si>
  <si>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</si>
  <si>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</si>
  <si>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</si>
  <si>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</si>
  <si>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</si>
  <si>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</si>
  <si>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</si>
  <si>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</si>
  <si>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</si>
  <si>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</si>
  <si>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</si>
  <si>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</si>
  <si>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</si>
  <si>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</si>
  <si>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</si>
  <si>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</si>
  <si>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</si>
  <si>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</si>
  <si>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</si>
  <si>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</si>
  <si>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</si>
  <si>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</si>
  <si>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</si>
  <si>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</si>
  <si>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</si>
  <si>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</si>
  <si>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</si>
  <si>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</si>
  <si>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</si>
  <si>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</si>
  <si>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</si>
  <si>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</si>
  <si>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</si>
  <si>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</si>
  <si>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</si>
  <si>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</si>
  <si>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</si>
  <si>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</si>
  <si>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</si>
  <si>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</si>
  <si>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</si>
  <si>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</si>
  <si>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</si>
  <si>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</si>
  <si>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</si>
  <si>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</si>
  <si>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</si>
  <si>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</si>
  <si>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</si>
  <si>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</si>
  <si>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</si>
  <si>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</si>
  <si>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</si>
  <si>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</si>
  <si>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</si>
  <si>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</si>
  <si>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</si>
  <si>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</si>
  <si>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</si>
  <si>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</si>
  <si>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</si>
  <si>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</si>
  <si>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</si>
  <si>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</si>
  <si>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</si>
  <si>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</si>
  <si>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</si>
  <si>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</si>
  <si>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</si>
  <si>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</si>
  <si>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</si>
  <si>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</si>
  <si>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</si>
  <si>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</si>
  <si>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</si>
  <si>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</si>
  <si>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</si>
  <si>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</si>
  <si>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</si>
  <si>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</si>
  <si>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</si>
  <si>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</si>
  <si>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</si>
  <si>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</si>
  <si>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</si>
  <si>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</si>
  <si>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</si>
  <si>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</si>
  <si>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</si>
  <si>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</si>
  <si>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</si>
  <si>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</si>
  <si>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</si>
  <si>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</si>
  <si>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</si>
  <si>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</si>
  <si>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</si>
  <si>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</si>
  <si>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</si>
  <si>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</si>
  <si>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</si>
  <si>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</si>
  <si>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</si>
  <si>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</si>
  <si>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</si>
  <si>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</si>
  <si>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</si>
  <si>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</si>
  <si>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</si>
  <si>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</si>
  <si>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</si>
  <si>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</si>
  <si>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</si>
  <si>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</si>
  <si>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</si>
  <si>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</si>
  <si>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</si>
  <si>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</si>
  <si>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</si>
  <si>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</si>
  <si>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</si>
  <si>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</si>
  <si>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</si>
  <si>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</si>
  <si>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</si>
  <si>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</si>
  <si>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</si>
  <si>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</si>
  <si>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</si>
  <si>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</si>
  <si>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</si>
  <si>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</si>
  <si>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</si>
  <si>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</si>
  <si>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</si>
  <si>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</si>
  <si>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</si>
  <si>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</si>
  <si>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</si>
  <si>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</si>
  <si>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</si>
  <si>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</si>
  <si>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</si>
  <si>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</si>
  <si>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</si>
  <si>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</si>
  <si>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</si>
  <si>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</si>
  <si>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</si>
  <si>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</si>
  <si>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</si>
  <si>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</si>
  <si>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</si>
  <si>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</si>
  <si>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</si>
  <si>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</si>
  <si>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</si>
  <si>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</si>
  <si>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</si>
  <si>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</si>
  <si>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</si>
  <si>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</si>
  <si>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</si>
  <si>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</si>
  <si>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</si>
  <si>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</si>
  <si>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</si>
  <si>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</si>
  <si>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</si>
  <si>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</si>
  <si>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</si>
  <si>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</si>
  <si>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</si>
  <si>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</si>
  <si>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</si>
  <si>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</si>
  <si>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</si>
  <si>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</si>
  <si>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</si>
  <si>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</si>
  <si>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</si>
  <si>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</si>
  <si>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</si>
  <si>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</si>
  <si>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</si>
  <si>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</si>
  <si>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</si>
  <si>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</si>
  <si>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</si>
  <si>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</si>
  <si>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</si>
  <si>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</si>
  <si>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</si>
  <si>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</si>
  <si>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</si>
  <si>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</si>
  <si>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</si>
  <si>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</si>
  <si>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</si>
  <si>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</si>
  <si>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</si>
  <si>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</si>
  <si>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</si>
  <si>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</si>
  <si>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</si>
  <si>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</si>
  <si>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</si>
  <si>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</si>
  <si>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</si>
  <si>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</si>
  <si>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</si>
  <si>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</si>
  <si>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</si>
  <si>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</si>
  <si>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</si>
  <si>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</si>
  <si>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</si>
  <si>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</si>
  <si>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</si>
  <si>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</si>
  <si>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</si>
  <si>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</si>
  <si>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</si>
  <si>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</si>
  <si>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</si>
  <si>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</si>
  <si>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</si>
  <si>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</si>
  <si>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</si>
  <si>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</si>
  <si>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</si>
  <si>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</si>
  <si>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</si>
  <si>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</si>
  <si>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</si>
  <si>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</si>
  <si>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</si>
  <si>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</si>
  <si>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</si>
  <si>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</si>
  <si>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</si>
  <si>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</si>
  <si>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</si>
  <si>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</si>
  <si>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</si>
  <si>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</si>
  <si>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</si>
  <si>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</si>
  <si>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</si>
  <si>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</si>
  <si>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</si>
  <si>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</si>
  <si>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</si>
  <si>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</si>
  <si>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</si>
  <si>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</si>
  <si>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</si>
  <si>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</si>
  <si>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</si>
  <si>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</si>
  <si>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</si>
  <si>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</si>
  <si>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</si>
  <si>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</si>
  <si>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</si>
  <si>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</si>
  <si>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</si>
  <si>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</si>
  <si>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</si>
  <si>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</si>
  <si>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</si>
  <si>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</si>
  <si>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</si>
  <si>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</si>
  <si>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</si>
  <si>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</si>
  <si>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</si>
  <si>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</si>
  <si>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</si>
  <si>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</si>
  <si>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</si>
  <si>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</si>
  <si>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</si>
  <si>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</si>
  <si>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</si>
  <si>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</si>
  <si>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</si>
  <si>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</si>
  <si>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</si>
  <si>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</si>
  <si>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</si>
  <si>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</si>
  <si>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</si>
  <si>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</si>
  <si>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</si>
  <si>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</si>
  <si>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</si>
  <si>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</si>
  <si>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</si>
  <si>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</si>
  <si>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</si>
  <si>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</si>
  <si>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</si>
  <si>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</si>
  <si>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</si>
  <si>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</si>
  <si>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</si>
  <si>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</si>
  <si>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</si>
  <si>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</si>
  <si>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</si>
  <si>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</si>
  <si>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</si>
  <si>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</si>
  <si>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</si>
  <si>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</si>
  <si>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</si>
  <si>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</si>
  <si>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</si>
  <si>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</si>
  <si>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</si>
  <si>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</si>
  <si>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</si>
  <si>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</si>
  <si>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</si>
  <si>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</si>
  <si>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</si>
  <si>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</si>
  <si>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</si>
  <si>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</si>
  <si>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</si>
  <si>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</si>
  <si>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</si>
  <si>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</si>
  <si>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</si>
  <si>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</si>
  <si>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</si>
  <si>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</si>
  <si>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</si>
  <si>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</si>
  <si>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</si>
  <si>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</si>
  <si>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</si>
  <si>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</si>
  <si>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</si>
  <si>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</si>
  <si>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</si>
  <si>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</si>
  <si>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</si>
  <si>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</si>
  <si>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</si>
  <si>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</si>
  <si>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</si>
  <si>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</si>
  <si>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</si>
  <si>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</si>
  <si>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</si>
  <si>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</si>
  <si>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</si>
  <si>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</si>
  <si>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</si>
  <si>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</si>
  <si>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</si>
  <si>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</si>
  <si>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</si>
  <si>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</si>
  <si>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</si>
  <si>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</si>
  <si>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</si>
  <si>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</si>
  <si>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</si>
  <si>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</si>
  <si>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</si>
  <si>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</si>
  <si>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</si>
  <si>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</si>
  <si>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</si>
  <si>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</si>
  <si>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</si>
  <si>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</si>
  <si>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</si>
  <si>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</si>
  <si>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</si>
  <si>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</si>
  <si>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</si>
  <si>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</si>
  <si>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</si>
  <si>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</si>
  <si>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</si>
  <si>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</si>
  <si>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</si>
  <si>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</si>
  <si>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</si>
  <si>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</si>
  <si>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</si>
  <si>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</si>
  <si>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</si>
  <si>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</si>
  <si>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</si>
  <si>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</si>
  <si>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</si>
  <si>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</si>
  <si>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</si>
  <si>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</si>
  <si>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</si>
  <si>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</si>
  <si>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</si>
  <si>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</si>
  <si>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</si>
  <si>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</si>
  <si>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</si>
  <si>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</si>
  <si>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</si>
  <si>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</si>
  <si>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</si>
  <si>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</si>
  <si>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</si>
  <si>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</si>
  <si>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</si>
  <si>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</si>
  <si>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</si>
  <si>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</si>
  <si>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</si>
  <si>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</si>
  <si>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</si>
  <si>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</si>
  <si>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</si>
  <si>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</si>
  <si>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</si>
  <si>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</si>
  <si>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</si>
  <si>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</si>
  <si>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</si>
  <si>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</si>
  <si>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</si>
  <si>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</si>
  <si>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</si>
  <si>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</si>
  <si>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</si>
  <si>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</si>
  <si>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</si>
  <si>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</si>
  <si>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</si>
  <si>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</si>
  <si>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</si>
  <si>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</si>
  <si>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</si>
  <si>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</si>
  <si>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</si>
  <si>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</si>
  <si>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</si>
  <si>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</si>
  <si>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</si>
  <si>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</si>
  <si>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</si>
  <si>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</si>
  <si>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</si>
  <si>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</si>
  <si>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</si>
  <si>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</si>
  <si>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</si>
  <si>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</si>
  <si>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</si>
  <si>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</si>
  <si>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</si>
  <si>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</si>
  <si>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</si>
  <si>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</si>
  <si>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</si>
  <si>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</si>
  <si>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</si>
  <si>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</si>
  <si>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</si>
  <si>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</si>
  <si>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</si>
  <si>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</si>
  <si>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</si>
  <si>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</si>
  <si>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</si>
  <si>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</si>
  <si>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</si>
  <si>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</si>
  <si>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</si>
  <si>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</si>
  <si>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</si>
  <si>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</si>
  <si>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</si>
  <si>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</si>
  <si>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</si>
  <si>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</si>
  <si>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</si>
  <si>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</si>
  <si>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</si>
  <si>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</si>
  <si>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</si>
  <si>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</si>
  <si>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</si>
  <si>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</si>
  <si>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</si>
  <si>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</si>
  <si>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</si>
  <si>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</si>
  <si>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</si>
  <si>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</si>
  <si>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</si>
  <si>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</si>
  <si>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</si>
  <si>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</si>
  <si>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</si>
  <si>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</si>
  <si>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</si>
  <si>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</si>
  <si>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</si>
  <si>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</si>
  <si>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</si>
  <si>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</si>
  <si>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</si>
  <si>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</si>
  <si>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</si>
  <si>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</si>
  <si>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</si>
  <si>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</si>
  <si>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</si>
  <si>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</si>
  <si>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</si>
  <si>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</si>
  <si>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</si>
  <si>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</si>
  <si>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</si>
  <si>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</si>
  <si>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</si>
  <si>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</si>
  <si>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</si>
  <si>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</si>
  <si>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</si>
  <si>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</si>
  <si>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</si>
  <si>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</si>
  <si>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</si>
  <si>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</si>
  <si>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</si>
  <si>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</si>
  <si>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</si>
  <si>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</si>
  <si>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</si>
  <si>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</si>
  <si>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</si>
  <si>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</si>
  <si>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</si>
  <si>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</si>
  <si>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</si>
  <si>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</si>
  <si>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</si>
  <si>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</si>
  <si>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</si>
  <si>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</si>
  <si>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</si>
  <si>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</si>
  <si>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</si>
  <si>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</si>
  <si>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</si>
  <si>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</si>
  <si>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</si>
  <si>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</si>
  <si>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</si>
  <si>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</si>
  <si>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</si>
  <si>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</si>
  <si>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</si>
  <si>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</si>
  <si>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</si>
  <si>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</si>
  <si>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</si>
  <si>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</si>
  <si>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</si>
  <si>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</si>
  <si>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</si>
  <si>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</si>
  <si>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</si>
  <si>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</si>
  <si>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</si>
  <si>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</si>
  <si>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</si>
  <si>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</si>
  <si>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</si>
  <si>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</si>
  <si>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</si>
  <si>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</si>
  <si>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</si>
  <si>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</si>
  <si>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</si>
  <si>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</si>
  <si>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</si>
  <si>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</si>
  <si>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</si>
  <si>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</si>
  <si>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</si>
  <si>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</si>
  <si>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</si>
  <si>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</si>
  <si>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</si>
  <si>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</si>
  <si>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</si>
  <si>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</si>
  <si>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</si>
  <si>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</si>
  <si>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</si>
  <si>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</si>
  <si>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</si>
  <si>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</si>
  <si>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</si>
  <si>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</si>
  <si>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</si>
  <si>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</si>
  <si>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</si>
  <si>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</si>
  <si>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</si>
  <si>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</si>
  <si>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</si>
  <si>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</si>
  <si>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</si>
  <si>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</si>
  <si>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</si>
  <si>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</si>
  <si>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</si>
  <si>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</si>
  <si>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</si>
  <si>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</si>
  <si>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</si>
  <si>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</si>
  <si>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</si>
  <si>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</si>
  <si>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</si>
  <si>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</si>
  <si>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</si>
  <si>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</si>
  <si>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</si>
  <si>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</si>
  <si>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</si>
  <si>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</si>
  <si>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</si>
  <si>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</si>
  <si>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</si>
  <si>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</si>
  <si>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</si>
  <si>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</si>
  <si>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</si>
  <si>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</si>
  <si>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</si>
  <si>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</si>
  <si>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</si>
  <si>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</si>
  <si>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</si>
  <si>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</si>
  <si>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</si>
  <si>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</si>
  <si>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</si>
  <si>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</si>
  <si>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</si>
  <si>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</si>
  <si>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</si>
  <si>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</si>
  <si>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</si>
  <si>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</si>
  <si>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</si>
  <si>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</si>
  <si>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</si>
  <si>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</si>
  <si>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</si>
  <si>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</si>
  <si>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</si>
  <si>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</si>
  <si>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</si>
  <si>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</si>
  <si>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</si>
  <si>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</si>
  <si>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</si>
  <si>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</si>
  <si>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</si>
  <si>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</si>
  <si>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</si>
  <si>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</si>
  <si>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</si>
  <si>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</si>
  <si>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</si>
  <si>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</si>
  <si>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</si>
  <si>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</si>
  <si>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</si>
  <si>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</si>
  <si>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</si>
  <si>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</si>
  <si>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</si>
  <si>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</si>
  <si>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</si>
  <si>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</si>
  <si>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</si>
  <si>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</si>
  <si>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</si>
  <si>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</si>
  <si>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</si>
  <si>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</si>
  <si>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</si>
  <si>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</si>
  <si>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</si>
  <si>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</si>
  <si>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</si>
  <si>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</si>
  <si>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</si>
  <si>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</si>
  <si>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</si>
  <si>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</si>
  <si>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</si>
  <si>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</si>
  <si>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</si>
  <si>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</si>
  <si>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</si>
  <si>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</si>
  <si>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</si>
  <si>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</si>
  <si>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</si>
  <si>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</si>
  <si>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</si>
  <si>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</si>
  <si>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</si>
  <si>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</si>
  <si>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</si>
  <si>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</si>
  <si>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</si>
  <si>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</si>
  <si>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</si>
  <si>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</si>
  <si>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</si>
  <si>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</si>
  <si>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</si>
  <si>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</si>
  <si>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</si>
  <si>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</si>
  <si>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</si>
  <si>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</si>
  <si>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</si>
  <si>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</si>
  <si>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</si>
  <si>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</si>
  <si>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</si>
  <si>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</si>
  <si>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</si>
  <si>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</si>
  <si>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</si>
  <si>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</si>
  <si>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</si>
  <si>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</si>
  <si>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</si>
  <si>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</si>
  <si>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</si>
  <si>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</si>
  <si>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</si>
  <si>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</si>
  <si>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</si>
  <si>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</si>
  <si>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</si>
  <si>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</si>
  <si>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</si>
  <si>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</si>
  <si>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</si>
  <si>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</si>
  <si>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</si>
  <si>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</si>
  <si>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</si>
  <si>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</si>
  <si>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</si>
  <si>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</si>
  <si>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</si>
  <si>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</si>
  <si>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</si>
  <si>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</si>
  <si>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</si>
  <si>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</si>
  <si>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</si>
  <si>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</si>
  <si>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</si>
  <si>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</si>
  <si>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</si>
  <si>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</si>
  <si>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</si>
  <si>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</si>
  <si>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</si>
  <si>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</si>
  <si>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</si>
  <si>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</si>
  <si>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</si>
  <si>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</si>
  <si>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</si>
  <si>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</si>
  <si>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</si>
  <si>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</si>
  <si>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</si>
  <si>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</si>
  <si>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</si>
  <si>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</si>
  <si>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</si>
  <si>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</si>
  <si>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</si>
  <si>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</si>
  <si>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</si>
  <si>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</si>
  <si>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</si>
  <si>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</si>
  <si>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</si>
  <si>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</si>
  <si>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</si>
  <si>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</si>
  <si>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</si>
  <si>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</si>
  <si>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</si>
  <si>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</si>
  <si>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</si>
  <si>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</si>
  <si>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</si>
  <si>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</si>
  <si>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</si>
  <si>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</si>
  <si>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</si>
  <si>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</si>
  <si>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</si>
  <si>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</si>
  <si>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</si>
  <si>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</si>
  <si>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</si>
  <si>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</si>
  <si>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</si>
  <si>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</si>
  <si>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</si>
  <si>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</si>
  <si>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</si>
  <si>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</si>
  <si>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</si>
  <si>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</si>
  <si>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</si>
  <si>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</si>
  <si>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</si>
  <si>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</si>
  <si>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</si>
  <si>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</si>
  <si>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</si>
  <si>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</si>
  <si>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</si>
  <si>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</si>
  <si>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</si>
  <si>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</si>
  <si>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</si>
  <si>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</si>
  <si>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</si>
  <si>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</si>
  <si>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</si>
  <si>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</si>
  <si>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</si>
  <si>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</si>
  <si>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</si>
  <si>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</si>
  <si>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</si>
  <si>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</si>
  <si>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</si>
  <si>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</si>
  <si>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</si>
  <si>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</si>
  <si>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</si>
  <si>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</si>
  <si>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</si>
  <si>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</si>
  <si>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</si>
  <si>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</si>
  <si>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</si>
  <si>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</si>
  <si>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</si>
  <si>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</si>
  <si>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</si>
  <si>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</si>
  <si>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</si>
  <si>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</si>
  <si>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</si>
  <si>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</si>
  <si>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</si>
  <si>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</si>
  <si>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</si>
  <si>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</si>
  <si>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</si>
  <si>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</si>
  <si>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</si>
  <si>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</si>
  <si>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</si>
  <si>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</si>
  <si>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</si>
  <si>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</si>
  <si>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</si>
  <si>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</si>
  <si>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</si>
  <si>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</si>
  <si>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</si>
  <si>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</si>
  <si>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</si>
  <si>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</si>
  <si>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</si>
  <si>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</si>
  <si>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</si>
  <si>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</si>
  <si>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</si>
  <si>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</si>
  <si>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</si>
  <si>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</si>
  <si>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</si>
  <si>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</si>
  <si>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</si>
  <si>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</si>
  <si>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</si>
  <si>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</si>
  <si>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</si>
  <si>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</si>
  <si>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</si>
  <si>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</si>
  <si>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</si>
  <si>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</si>
  <si>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</si>
  <si>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</si>
  <si>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</si>
  <si>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</si>
  <si>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</si>
  <si>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</si>
  <si>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</si>
  <si>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</si>
  <si>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</si>
  <si>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</si>
  <si>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</si>
  <si>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</si>
  <si>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</si>
  <si>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</si>
  <si>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</si>
  <si>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</si>
  <si>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</si>
  <si>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</si>
  <si>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</si>
  <si>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</si>
  <si>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</si>
  <si>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</si>
  <si>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</si>
  <si>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</si>
  <si>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</si>
  <si>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</si>
  <si>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</si>
  <si>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</si>
  <si>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</si>
  <si>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</si>
  <si>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</si>
  <si>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</si>
  <si>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</si>
  <si>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</si>
  <si>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</si>
  <si>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</si>
  <si>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</si>
  <si>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</si>
  <si>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</si>
  <si>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</si>
  <si>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</si>
  <si>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</si>
  <si>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</si>
  <si>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</si>
  <si>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</si>
  <si>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</si>
  <si>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</si>
  <si>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</si>
  <si>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</si>
  <si>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</si>
  <si>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</si>
  <si>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</si>
  <si>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</si>
  <si>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</si>
  <si>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</si>
  <si>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</si>
  <si>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</si>
  <si>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</si>
  <si>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</si>
  <si>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</si>
  <si>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</si>
  <si>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</si>
  <si>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</si>
  <si>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</si>
  <si>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</si>
  <si>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</si>
  <si>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</si>
  <si>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</si>
  <si>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</si>
  <si>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</si>
  <si>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</si>
  <si>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</si>
  <si>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</si>
  <si>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</si>
  <si>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</si>
  <si>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</si>
  <si>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</si>
  <si>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</si>
  <si>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</si>
  <si>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</si>
  <si>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</si>
  <si>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</si>
  <si>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</si>
  <si>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</si>
  <si>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</si>
  <si>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</si>
  <si>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</si>
  <si>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</si>
  <si>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</si>
  <si>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</si>
  <si>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</si>
  <si>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</si>
  <si>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</si>
  <si>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</si>
  <si>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</si>
  <si>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</si>
  <si>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</si>
  <si>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</si>
  <si>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</si>
  <si>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</si>
  <si>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</si>
  <si>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</si>
  <si>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</si>
  <si>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</si>
  <si>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</si>
  <si>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</si>
  <si>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</si>
  <si>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</si>
  <si>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</si>
  <si>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</si>
  <si>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</si>
  <si>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</si>
  <si>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</si>
  <si>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</si>
  <si>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</si>
  <si>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</si>
  <si>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</si>
  <si>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</si>
  <si>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</si>
  <si>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</si>
  <si>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</si>
  <si>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</si>
  <si>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</si>
  <si>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</si>
  <si>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</si>
  <si>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</si>
  <si>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</si>
  <si>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</si>
  <si>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</si>
  <si>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</si>
  <si>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</si>
  <si>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</si>
  <si>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</si>
  <si>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</si>
  <si>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</si>
  <si>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</si>
  <si>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</si>
  <si>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</si>
  <si>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</si>
  <si>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</si>
  <si>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</si>
  <si>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</si>
  <si>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</si>
  <si>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</si>
  <si>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</si>
  <si>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</si>
  <si>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</si>
  <si>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</si>
  <si>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</si>
  <si>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</si>
  <si>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</si>
  <si>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</si>
  <si>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</si>
  <si>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</si>
  <si>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</si>
  <si>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</si>
  <si>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</si>
  <si>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</si>
  <si>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</si>
  <si>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</si>
  <si>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</si>
  <si>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</si>
  <si>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</si>
  <si>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</si>
  <si>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</si>
  <si>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</si>
  <si>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</si>
  <si>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</si>
  <si>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</si>
  <si>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</si>
  <si>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</si>
  <si>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</si>
  <si>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</si>
  <si>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</si>
  <si>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</si>
  <si>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</si>
  <si>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</si>
  <si>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</si>
  <si>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</si>
  <si>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</si>
  <si>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</si>
  <si>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</si>
  <si>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</si>
  <si>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</si>
  <si>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</si>
  <si>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</si>
  <si>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</si>
  <si>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</si>
  <si>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</si>
  <si>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</si>
  <si>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</si>
  <si>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</si>
  <si>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</si>
  <si>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</si>
  <si>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</si>
  <si>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</si>
  <si>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</si>
  <si>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</si>
  <si>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</si>
  <si>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</si>
  <si>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</si>
  <si>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</si>
  <si>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</si>
  <si>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</si>
  <si>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</si>
  <si>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</si>
  <si>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</si>
  <si>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</si>
  <si>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</si>
  <si>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</si>
  <si>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</si>
  <si>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</si>
  <si>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</si>
  <si>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</si>
  <si>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</si>
  <si>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</si>
  <si>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</si>
  <si>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</si>
  <si>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</si>
  <si>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</si>
  <si>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</si>
  <si>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</si>
  <si>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</si>
  <si>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</si>
  <si>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</si>
  <si>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</si>
  <si>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</si>
  <si>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</si>
  <si>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</si>
  <si>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</si>
  <si>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</si>
  <si>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</si>
  <si>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</si>
  <si>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</si>
  <si>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</si>
  <si>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</si>
  <si>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</si>
  <si>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</si>
  <si>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</si>
  <si>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</si>
  <si>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</si>
  <si>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</si>
  <si>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</si>
  <si>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</si>
  <si>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</si>
  <si>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</si>
  <si>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</si>
  <si>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</si>
  <si>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</si>
  <si>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</si>
  <si>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</si>
  <si>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</si>
  <si>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</si>
  <si>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</si>
  <si>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</si>
  <si>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</si>
  <si>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</si>
  <si>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</si>
  <si>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</si>
  <si>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</si>
  <si>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</si>
  <si>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</si>
  <si>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</si>
  <si>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</si>
  <si>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</si>
  <si>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</si>
  <si>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</si>
  <si>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</si>
  <si>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</si>
  <si>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</si>
  <si>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</si>
  <si>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</si>
  <si>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</si>
  <si>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</si>
  <si>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</si>
  <si>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</si>
  <si>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</si>
  <si>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</si>
  <si>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</si>
  <si>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</si>
  <si>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</si>
  <si>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</si>
  <si>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</si>
  <si>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</si>
  <si>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</si>
  <si>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</si>
  <si>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</si>
  <si>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</si>
  <si>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</si>
  <si>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</si>
  <si>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</si>
  <si>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</si>
  <si>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</si>
  <si>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</si>
  <si>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</si>
  <si>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</si>
  <si>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</si>
  <si>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</si>
  <si>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</si>
  <si>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</si>
  <si>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</si>
  <si>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</si>
  <si>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</si>
  <si>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</si>
  <si>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</si>
  <si>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</si>
  <si>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</si>
  <si>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</si>
  <si>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</si>
  <si>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</si>
  <si>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</si>
  <si>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</si>
  <si>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</si>
  <si>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</si>
  <si>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</si>
  <si>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</si>
  <si>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</si>
  <si>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</si>
  <si>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</si>
  <si>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</si>
  <si>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</si>
  <si>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</si>
  <si>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</si>
  <si>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</si>
  <si>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</si>
  <si>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</si>
  <si>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</si>
  <si>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</si>
  <si>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</si>
  <si>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</si>
  <si>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</si>
  <si>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</si>
  <si>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</si>
  <si>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</si>
  <si>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</si>
  <si>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</si>
  <si>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</si>
  <si>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</si>
  <si>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</si>
  <si>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</si>
  <si>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</si>
  <si>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</si>
  <si>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</si>
  <si>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</si>
  <si>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</si>
  <si>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</si>
  <si>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</si>
  <si>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</si>
  <si>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</si>
  <si>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</si>
  <si>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</si>
  <si>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</si>
  <si>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</si>
  <si>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</si>
  <si>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</si>
  <si>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</si>
  <si>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</si>
  <si>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</si>
  <si>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</si>
  <si>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</si>
  <si>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</si>
  <si>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</si>
  <si>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</si>
  <si>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</si>
  <si>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</si>
  <si>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</si>
  <si>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</si>
  <si>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</si>
  <si>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</si>
  <si>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</si>
  <si>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</si>
  <si>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</si>
  <si>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</si>
  <si>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</si>
  <si>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</si>
  <si>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</si>
  <si>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</si>
  <si>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</si>
  <si>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</si>
  <si>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</si>
  <si>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</si>
  <si>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</si>
  <si>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</si>
  <si>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</si>
  <si>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</si>
  <si>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</si>
  <si>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</si>
  <si>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</si>
  <si>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</si>
  <si>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</si>
  <si>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</si>
  <si>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</si>
  <si>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</si>
  <si>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</si>
  <si>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</si>
  <si>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</si>
  <si>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</si>
  <si>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</si>
  <si>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</si>
  <si>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</si>
  <si>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</si>
  <si>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</si>
  <si>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</si>
  <si>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</si>
  <si>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</si>
  <si>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</si>
  <si>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</si>
  <si>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</si>
  <si>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</si>
  <si>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</si>
  <si>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</si>
  <si>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</si>
  <si>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</si>
  <si>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</si>
  <si>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</si>
  <si>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</si>
  <si>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</si>
  <si>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</si>
  <si>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</si>
  <si>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</si>
  <si>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</si>
  <si>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</si>
  <si>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</si>
  <si>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</si>
  <si>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</si>
  <si>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</si>
  <si>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</si>
  <si>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</si>
  <si>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</si>
  <si>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</si>
  <si>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</si>
  <si>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</si>
  <si>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</si>
  <si>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</si>
  <si>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</si>
  <si>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</si>
  <si>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</si>
  <si>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</si>
  <si>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</si>
  <si>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</si>
  <si>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</si>
  <si>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</si>
  <si>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</si>
  <si>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</si>
  <si>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</si>
  <si>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</si>
  <si>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</si>
  <si>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</si>
  <si>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</si>
  <si>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</si>
  <si>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</si>
  <si>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</si>
  <si>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</si>
  <si>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</si>
  <si>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</si>
  <si>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</si>
  <si>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</si>
  <si>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</si>
  <si>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</si>
  <si>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</si>
  <si>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</si>
  <si>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</si>
  <si>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</si>
  <si>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</si>
  <si>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</si>
  <si>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</si>
  <si>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</si>
  <si>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</si>
  <si>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</si>
  <si>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</si>
  <si>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</si>
  <si>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</si>
  <si>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</si>
  <si>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</si>
  <si>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</si>
  <si>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</si>
  <si>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</si>
  <si>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</si>
  <si>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</si>
  <si>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</si>
  <si>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</si>
  <si>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</si>
  <si>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</si>
  <si>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</si>
  <si>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</si>
  <si>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</si>
  <si>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</si>
  <si>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</si>
  <si>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</si>
  <si>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</si>
  <si>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</si>
  <si>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</si>
  <si>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</si>
  <si>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</si>
  <si>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</si>
  <si>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</si>
  <si>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</si>
  <si>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</si>
  <si>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</si>
  <si>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</si>
  <si>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</si>
  <si>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</si>
  <si>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</si>
  <si>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</si>
  <si>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</si>
  <si>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</si>
  <si>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</si>
  <si>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</si>
  <si>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</si>
  <si>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</si>
  <si>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</si>
  <si>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</si>
  <si>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</si>
  <si>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</si>
  <si>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</si>
  <si>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</si>
  <si>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</si>
  <si>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</si>
  <si>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</si>
  <si>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</si>
  <si>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</si>
  <si>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</si>
  <si>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</si>
  <si>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</si>
  <si>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</si>
  <si>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</si>
  <si>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</si>
  <si>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</si>
  <si>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</si>
  <si>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</si>
  <si>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</si>
  <si>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</si>
  <si>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</si>
  <si>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</si>
  <si>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</si>
  <si>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</si>
  <si>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</si>
  <si>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</si>
  <si>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</si>
  <si>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</si>
  <si>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</si>
  <si>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</si>
  <si>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</si>
  <si>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</si>
  <si>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</si>
  <si>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</si>
  <si>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</si>
  <si>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</si>
  <si>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</si>
  <si>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</si>
  <si>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</si>
  <si>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</si>
  <si>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</si>
  <si>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</si>
  <si>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</si>
  <si>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</si>
  <si>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</si>
  <si>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</si>
  <si>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</si>
  <si>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</si>
  <si>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</si>
  <si>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</si>
  <si>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</si>
  <si>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</si>
  <si>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</si>
  <si>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</si>
  <si>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</si>
  <si>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</si>
  <si>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</si>
  <si>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</si>
  <si>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</si>
  <si>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</si>
  <si>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</si>
  <si>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</si>
  <si>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</si>
  <si>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</si>
  <si>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</si>
  <si>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</si>
  <si>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</si>
  <si>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</si>
  <si>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</si>
  <si>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</si>
  <si>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</si>
  <si>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</si>
  <si>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</si>
  <si>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</si>
  <si>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</si>
  <si>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</si>
  <si>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</si>
  <si>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</si>
  <si>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</si>
  <si>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</si>
  <si>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</si>
  <si>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</si>
  <si>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</si>
  <si>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</si>
  <si>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</si>
  <si>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</si>
  <si>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</si>
  <si>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</si>
  <si>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</si>
  <si>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</si>
  <si>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</si>
  <si>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</si>
  <si>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</si>
  <si>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</si>
  <si>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</si>
  <si>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</si>
  <si>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</si>
  <si>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</si>
  <si>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</si>
  <si>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</si>
  <si>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</si>
  <si>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</si>
  <si>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</si>
  <si>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</si>
  <si>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</si>
  <si>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</si>
  <si>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</si>
  <si>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</si>
  <si>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</si>
  <si>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</si>
  <si>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</si>
  <si>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</si>
  <si>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</si>
  <si>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</si>
  <si>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</si>
  <si>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</si>
  <si>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</si>
  <si>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</si>
  <si>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</si>
  <si>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</si>
  <si>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</si>
  <si>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</si>
  <si>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</si>
  <si>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</si>
  <si>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</si>
  <si>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</si>
  <si>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</si>
  <si>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</si>
  <si>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</si>
  <si>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</si>
  <si>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</si>
  <si>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</si>
  <si>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</si>
  <si>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</si>
  <si>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</si>
  <si>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</si>
  <si>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</si>
  <si>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</si>
  <si>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</si>
  <si>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</si>
  <si>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</si>
  <si>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</si>
  <si>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</si>
  <si>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</si>
  <si>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</si>
  <si>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</si>
  <si>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</si>
  <si>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</si>
  <si>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</si>
  <si>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</si>
  <si>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</si>
  <si>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</si>
  <si>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</si>
  <si>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</si>
  <si>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</si>
  <si>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</si>
  <si>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</si>
  <si>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</si>
  <si>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</si>
  <si>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</si>
  <si>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</si>
  <si>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</si>
  <si>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</si>
  <si>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</si>
  <si>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</si>
  <si>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</si>
  <si>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</si>
  <si>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</si>
  <si>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</si>
  <si>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</si>
  <si>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</si>
  <si>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</si>
  <si>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</si>
  <si>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</si>
  <si>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</si>
  <si>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</si>
  <si>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</si>
  <si>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</si>
  <si>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</si>
  <si>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</si>
  <si>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</si>
  <si>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</si>
  <si>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</si>
  <si>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</si>
  <si>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</si>
  <si>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</si>
  <si>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</si>
  <si>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</si>
  <si>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</si>
  <si>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</si>
  <si>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</si>
  <si>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</si>
  <si>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</si>
  <si>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</si>
  <si>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</si>
  <si>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</si>
  <si>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</si>
  <si>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</si>
  <si>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</si>
  <si>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</si>
  <si>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</si>
  <si>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</si>
  <si>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</si>
  <si>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</si>
  <si>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</si>
  <si>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</si>
  <si>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</si>
  <si>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</si>
  <si>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</si>
  <si>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</si>
  <si>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</si>
  <si>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</si>
  <si>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</si>
  <si>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</si>
  <si>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</si>
  <si>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</si>
  <si>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</si>
  <si>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</si>
  <si>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</si>
  <si>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</si>
  <si>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</si>
  <si>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</si>
  <si>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</si>
  <si>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</si>
  <si>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</si>
  <si>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</si>
  <si>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</si>
  <si>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</si>
  <si>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</si>
  <si>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</si>
  <si>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</si>
  <si>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</si>
  <si>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</si>
  <si>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</si>
  <si>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</si>
  <si>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</si>
  <si>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</si>
  <si>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</si>
  <si>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</si>
  <si>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</si>
  <si>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</si>
  <si>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</si>
  <si>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</si>
  <si>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</si>
  <si>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</si>
  <si>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</si>
  <si>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</si>
  <si>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</si>
  <si>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</si>
  <si>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</si>
  <si>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</si>
  <si>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</si>
  <si>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</si>
  <si>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</si>
  <si>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</si>
  <si>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</si>
  <si>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</si>
  <si>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</si>
  <si>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</si>
  <si>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</si>
  <si>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</si>
  <si>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</si>
  <si>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</si>
  <si>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</si>
  <si>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</si>
  <si>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</si>
  <si>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</si>
  <si>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</si>
  <si>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</si>
  <si>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</si>
  <si>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</si>
  <si>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</si>
  <si>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</si>
  <si>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</si>
  <si>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</si>
  <si>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</si>
  <si>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</si>
  <si>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</si>
  <si>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</si>
  <si>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</si>
  <si>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</si>
  <si>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</si>
  <si>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</si>
  <si>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</si>
  <si>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</si>
  <si>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</si>
  <si>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</si>
  <si>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</si>
  <si>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</si>
  <si>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</si>
  <si>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</si>
  <si>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</si>
  <si>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</si>
  <si>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</si>
  <si>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</si>
  <si>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</si>
  <si>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</si>
  <si>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</si>
  <si>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</si>
  <si>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</si>
  <si>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</si>
  <si>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</si>
  <si>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</si>
  <si>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</si>
  <si>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</si>
  <si>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</si>
  <si>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</si>
  <si>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</si>
  <si>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</si>
  <si>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</si>
  <si>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</si>
  <si>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</si>
  <si>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</si>
  <si>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</si>
  <si>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</si>
  <si>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</si>
  <si>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</si>
  <si>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</si>
  <si>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</si>
  <si>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</si>
  <si>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</si>
  <si>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</si>
  <si>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</si>
  <si>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</si>
  <si>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</si>
  <si>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</si>
  <si>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</si>
  <si>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</si>
  <si>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</si>
  <si>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</si>
  <si>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</si>
  <si>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</si>
  <si>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</si>
  <si>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</si>
  <si>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</si>
  <si>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</si>
  <si>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</si>
  <si>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</si>
  <si>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</si>
  <si>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</si>
  <si>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</si>
  <si>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</si>
  <si>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</si>
  <si>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</si>
  <si>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</si>
  <si>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</si>
  <si>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</si>
  <si>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</si>
  <si>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</si>
  <si>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</si>
  <si>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</si>
  <si>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</si>
  <si>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</si>
  <si>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</si>
  <si>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</si>
  <si>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</si>
  <si>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</si>
  <si>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</si>
  <si>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</si>
  <si>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</si>
  <si>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</si>
  <si>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</si>
  <si>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</si>
  <si>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</si>
  <si>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</si>
  <si>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</si>
  <si>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</si>
  <si>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</si>
  <si>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</si>
  <si>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</si>
  <si>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</si>
  <si>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</si>
  <si>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</si>
  <si>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</si>
  <si>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</si>
  <si>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</si>
  <si>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</si>
  <si>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</si>
  <si>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</si>
  <si>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</si>
  <si>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</si>
  <si>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</si>
  <si>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</si>
  <si>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</si>
  <si>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</si>
  <si>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</si>
  <si>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</si>
  <si>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</si>
  <si>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</si>
  <si>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</si>
  <si>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</si>
  <si>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</si>
  <si>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</si>
  <si>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</si>
  <si>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</si>
  <si>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</si>
  <si>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</si>
  <si>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</si>
  <si>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</si>
  <si>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</si>
  <si>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</si>
  <si>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</si>
  <si>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</si>
  <si>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</si>
  <si>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</si>
  <si>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</si>
  <si>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</si>
  <si>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</si>
  <si>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</si>
  <si>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</si>
  <si>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</si>
  <si>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</si>
  <si>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</si>
  <si>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</si>
  <si>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</si>
  <si>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</si>
  <si>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</si>
  <si>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</si>
  <si>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</si>
  <si>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</si>
  <si>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</si>
  <si>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</si>
  <si>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</si>
  <si>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</si>
  <si>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</si>
  <si>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</si>
  <si>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</si>
  <si>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</si>
  <si>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</si>
  <si>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</si>
  <si>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</si>
  <si>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</si>
  <si>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</si>
  <si>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</si>
  <si>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</si>
  <si>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</si>
  <si>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</si>
  <si>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</si>
  <si>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</si>
  <si>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</si>
  <si>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</si>
  <si>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</si>
  <si>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</si>
  <si>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</si>
  <si>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</si>
  <si>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</si>
  <si>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</si>
  <si>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</si>
  <si>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</si>
  <si>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</si>
  <si>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</si>
  <si>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</si>
  <si>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</si>
  <si>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</si>
  <si>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</si>
  <si>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</si>
  <si>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</si>
  <si>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</si>
  <si>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</si>
  <si>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</si>
  <si>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</si>
  <si>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</si>
  <si>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</si>
  <si>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</si>
  <si>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</si>
  <si>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</si>
  <si>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</si>
  <si>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</si>
  <si>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</si>
  <si>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</si>
  <si>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</si>
  <si>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</si>
  <si>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</si>
  <si>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</si>
  <si>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</si>
  <si>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</si>
  <si>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</si>
  <si>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</si>
  <si>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</si>
  <si>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</si>
  <si>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</si>
  <si>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</si>
  <si>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</si>
  <si>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</si>
  <si>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</si>
  <si>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</si>
  <si>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</si>
  <si>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</si>
  <si>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</si>
  <si>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</si>
  <si>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</si>
  <si>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</si>
  <si>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</si>
  <si>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</si>
  <si>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</si>
  <si>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</si>
  <si>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</si>
  <si>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</si>
  <si>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</si>
  <si>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</si>
  <si>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</si>
  <si>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</si>
  <si>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</si>
  <si>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</si>
  <si>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</si>
  <si>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</si>
  <si>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</si>
  <si>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</si>
  <si>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</si>
  <si>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</si>
  <si>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</si>
  <si>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</si>
  <si>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</si>
  <si>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</si>
  <si>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</si>
  <si>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</si>
  <si>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</si>
  <si>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</si>
  <si>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</si>
  <si>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</si>
  <si>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</si>
  <si>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</si>
  <si>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</si>
  <si>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</si>
  <si>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</si>
  <si>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</si>
  <si>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</si>
  <si>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</si>
  <si>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</si>
  <si>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</si>
  <si>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</si>
  <si>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</si>
  <si>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</si>
  <si>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</si>
  <si>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</si>
  <si>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</si>
  <si>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</si>
  <si>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</si>
  <si>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</si>
  <si>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</si>
  <si>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</si>
  <si>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</si>
  <si>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</si>
  <si>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</si>
  <si>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</si>
  <si>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</si>
  <si>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</si>
  <si>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</si>
  <si>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</si>
  <si>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</si>
  <si>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</si>
  <si>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</si>
  <si>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</si>
  <si>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</si>
  <si>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</si>
  <si>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</si>
  <si>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</si>
  <si>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</si>
  <si>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</si>
  <si>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</si>
  <si>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</si>
  <si>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</si>
  <si>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</si>
  <si>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</si>
  <si>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</si>
  <si>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</si>
  <si>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</si>
  <si>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</si>
  <si>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</si>
  <si>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</si>
  <si>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</si>
  <si>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</si>
  <si>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</si>
  <si>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</si>
  <si>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</si>
  <si>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</si>
  <si>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</si>
  <si>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</si>
  <si>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</si>
  <si>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</si>
  <si>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</si>
  <si>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</si>
  <si>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</si>
  <si>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</si>
  <si>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</si>
  <si>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</si>
  <si>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</si>
  <si>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</si>
  <si>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</si>
  <si>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</si>
  <si>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</si>
  <si>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</si>
  <si>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</si>
  <si>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</si>
  <si>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</si>
  <si>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</si>
  <si>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</si>
  <si>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</si>
  <si>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</si>
  <si>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</si>
  <si>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</si>
  <si>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</si>
  <si>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</si>
  <si>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</si>
  <si>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</si>
  <si>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</si>
  <si>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</si>
  <si>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</si>
  <si>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</si>
  <si>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</si>
  <si>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</si>
  <si>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</si>
  <si>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</si>
  <si>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</si>
  <si>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</si>
  <si>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</si>
  <si>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</si>
  <si>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</si>
  <si>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</si>
  <si>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</si>
  <si>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</si>
  <si>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</si>
  <si>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</si>
  <si>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</si>
  <si>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</si>
  <si>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</si>
  <si>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</si>
  <si>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</si>
  <si>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</si>
  <si>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</si>
  <si>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</si>
  <si>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</si>
  <si>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</si>
  <si>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</si>
  <si>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</si>
  <si>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</si>
  <si>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</si>
  <si>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</si>
  <si>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</si>
  <si>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</si>
  <si>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</si>
  <si>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</si>
  <si>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</si>
  <si>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</si>
  <si>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</si>
  <si>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</si>
  <si>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</si>
  <si>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</si>
  <si>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</si>
  <si>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</si>
  <si>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</si>
  <si>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</si>
  <si>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</si>
  <si>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</si>
  <si>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</si>
  <si>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</si>
  <si>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</si>
  <si>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</si>
  <si>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</si>
  <si>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</si>
  <si>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</si>
  <si>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</si>
  <si>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</si>
  <si>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</si>
  <si>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</si>
  <si>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</si>
  <si>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</si>
  <si>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</si>
  <si>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</si>
  <si>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</si>
  <si>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</si>
  <si>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</si>
  <si>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</si>
  <si>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</si>
  <si>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</si>
  <si>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</si>
  <si>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</si>
  <si>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</si>
  <si>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</si>
  <si>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</si>
  <si>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</si>
  <si>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</si>
  <si>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</si>
  <si>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</si>
  <si>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</si>
  <si>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</si>
  <si>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</si>
  <si>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</si>
  <si>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</si>
  <si>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</si>
  <si>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</si>
  <si>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</si>
  <si>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</si>
  <si>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</si>
  <si>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</si>
  <si>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</si>
  <si>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</si>
  <si>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</si>
  <si>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</si>
  <si>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</si>
  <si>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</si>
  <si>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</si>
  <si>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</si>
  <si>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</si>
  <si>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</si>
  <si>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</si>
  <si>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</si>
  <si>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</si>
  <si>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</si>
  <si>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</si>
  <si>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</si>
  <si>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</si>
  <si>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</si>
  <si>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</si>
  <si>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</si>
  <si>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</si>
  <si>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</si>
  <si>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</si>
  <si>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</si>
  <si>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</si>
  <si>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</si>
  <si>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</si>
  <si>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</si>
  <si>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</si>
  <si>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</si>
  <si>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</si>
  <si>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</si>
  <si>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</si>
  <si>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</si>
  <si>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</si>
  <si>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</si>
  <si>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</si>
  <si>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</si>
  <si>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</si>
  <si>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</si>
  <si>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</si>
  <si>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</si>
  <si>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</si>
  <si>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</si>
  <si>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</si>
  <si>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</si>
  <si>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</si>
  <si>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</si>
  <si>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</si>
  <si>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</si>
  <si>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</si>
  <si>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</si>
  <si>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</si>
  <si>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</si>
  <si>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</si>
  <si>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</si>
  <si>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</si>
  <si>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</si>
  <si>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</si>
  <si>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</si>
  <si>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</si>
  <si>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</si>
  <si>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</si>
  <si>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</si>
  <si>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</si>
  <si>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</si>
  <si>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</si>
  <si>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</si>
  <si>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</si>
  <si>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</si>
  <si>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</si>
  <si>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</si>
  <si>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</si>
  <si>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</si>
  <si>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</si>
  <si>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</si>
  <si>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</si>
  <si>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</si>
  <si>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</si>
  <si>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</si>
  <si>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</si>
  <si>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</si>
  <si>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</si>
  <si>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</si>
  <si>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</si>
  <si>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</si>
  <si>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</si>
  <si>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</si>
  <si>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</si>
  <si>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</si>
  <si>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</si>
  <si>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</si>
  <si>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</si>
  <si>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</si>
  <si>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</si>
  <si>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</si>
  <si>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</si>
  <si>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</si>
  <si>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</si>
  <si>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</si>
  <si>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</si>
  <si>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</si>
  <si>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</si>
  <si>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</si>
  <si>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</si>
  <si>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</si>
  <si>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</si>
  <si>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</si>
  <si>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</si>
  <si>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</si>
  <si>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</si>
  <si>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</si>
  <si>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</si>
  <si>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</si>
  <si>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</si>
  <si>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</si>
  <si>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</si>
  <si>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</si>
  <si>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</si>
  <si>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</si>
  <si>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</si>
  <si>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</si>
  <si>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</si>
  <si>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</si>
  <si>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</si>
  <si>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</si>
  <si>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</si>
  <si>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</si>
  <si>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</si>
  <si>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</si>
  <si>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</si>
  <si>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</si>
  <si>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</si>
  <si>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</si>
  <si>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</si>
  <si>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</si>
  <si>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</si>
  <si>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</si>
  <si>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</si>
  <si>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</si>
  <si>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</si>
  <si>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</si>
  <si>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</si>
  <si>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</si>
  <si>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</si>
  <si>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</si>
  <si>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</si>
  <si>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</si>
  <si>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</si>
  <si>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</si>
  <si>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</si>
  <si>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</si>
  <si>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</si>
  <si>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</si>
  <si>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</si>
  <si>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</si>
  <si>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</si>
  <si>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</si>
  <si>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</si>
  <si>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</si>
  <si>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</si>
  <si>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</si>
  <si>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</si>
  <si>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</si>
  <si>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</si>
  <si>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</si>
  <si>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</si>
  <si>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</si>
  <si>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</si>
  <si>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</si>
  <si>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</si>
  <si>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</si>
  <si>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</si>
  <si>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</si>
  <si>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</si>
  <si>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</si>
  <si>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</si>
  <si>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</si>
  <si>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</si>
  <si>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</si>
  <si>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</si>
  <si>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</si>
  <si>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</si>
  <si>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</si>
  <si>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</si>
  <si>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</si>
  <si>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</si>
  <si>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</si>
  <si>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</si>
  <si>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</si>
  <si>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</si>
  <si>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</si>
  <si>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</si>
  <si>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</si>
  <si>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</si>
  <si>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</si>
  <si>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</si>
  <si>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</si>
  <si>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</si>
  <si>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</si>
  <si>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</si>
  <si>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</si>
  <si>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</si>
  <si>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</si>
  <si>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</si>
  <si>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</si>
  <si>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</si>
  <si>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</si>
  <si>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</si>
  <si>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</si>
  <si>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</si>
  <si>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</si>
  <si>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</si>
  <si>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</si>
  <si>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</si>
  <si>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</si>
  <si>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</si>
  <si>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</si>
  <si>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</si>
  <si>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</si>
  <si>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</si>
  <si>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</si>
  <si>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</si>
  <si>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</si>
  <si>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</si>
  <si>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</si>
  <si>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</si>
  <si>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</si>
  <si>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</si>
  <si>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</si>
  <si>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</si>
  <si>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</si>
  <si>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</si>
  <si>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</si>
  <si>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</si>
  <si>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</si>
  <si>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</si>
  <si>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</si>
  <si>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</si>
  <si>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</si>
  <si>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</si>
  <si>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</si>
  <si>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</si>
  <si>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</si>
  <si>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</si>
  <si>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</si>
  <si>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</si>
  <si>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</si>
  <si>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</si>
  <si>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</si>
  <si>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</si>
  <si>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</si>
  <si>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</si>
  <si>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</si>
  <si>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</si>
  <si>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</si>
  <si>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</si>
  <si>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</si>
  <si>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</si>
  <si>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</si>
  <si>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</si>
  <si>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</si>
  <si>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</si>
  <si>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</si>
  <si>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</si>
  <si>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</si>
  <si>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</si>
  <si>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</si>
  <si>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</si>
  <si>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</si>
  <si>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</si>
  <si>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</si>
  <si>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</si>
  <si>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</si>
  <si>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</si>
  <si>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</si>
  <si>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</si>
  <si>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</si>
  <si>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</si>
  <si>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</si>
  <si>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</si>
  <si>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</si>
  <si>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</si>
  <si>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</si>
  <si>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</si>
  <si>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</si>
  <si>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</si>
  <si>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</si>
  <si>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</si>
  <si>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</si>
  <si>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</si>
  <si>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</si>
  <si>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</si>
  <si>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</si>
  <si>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</si>
  <si>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</si>
  <si>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</si>
  <si>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</si>
  <si>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</si>
  <si>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</si>
  <si>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</si>
  <si>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</si>
  <si>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</si>
  <si>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</si>
  <si>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</si>
  <si>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</si>
  <si>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</si>
  <si>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</si>
  <si>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</si>
  <si>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</si>
  <si>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</si>
  <si>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</si>
  <si>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</si>
  <si>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</si>
  <si>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</si>
  <si>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</si>
  <si>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</si>
  <si>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</si>
  <si>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</si>
  <si>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</si>
  <si>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</si>
  <si>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</si>
  <si>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</si>
  <si>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</si>
  <si>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</si>
  <si>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</si>
  <si>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</si>
  <si>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</si>
  <si>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</si>
  <si>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</si>
  <si>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</si>
  <si>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</si>
  <si>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</si>
  <si>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</si>
  <si>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</si>
  <si>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</si>
  <si>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</si>
  <si>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</si>
  <si>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</si>
  <si>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</si>
  <si>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</si>
  <si>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</si>
  <si>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</si>
  <si>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</si>
  <si>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</si>
  <si>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</si>
  <si>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</si>
  <si>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</si>
  <si>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</si>
  <si>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</si>
  <si>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</si>
  <si>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</si>
  <si>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</si>
  <si>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</si>
  <si>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</si>
  <si>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</si>
  <si>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</si>
  <si>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</si>
  <si>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</si>
  <si>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</si>
  <si>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</si>
  <si>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</si>
  <si>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</si>
  <si>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</si>
  <si>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</si>
  <si>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</si>
  <si>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</si>
  <si>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</si>
  <si>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</si>
  <si>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</si>
  <si>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</si>
  <si>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</si>
  <si>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</si>
  <si>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</si>
  <si>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</si>
  <si>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</si>
  <si>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</si>
  <si>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</si>
  <si>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</si>
  <si>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</si>
  <si>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</si>
  <si>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</si>
  <si>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</si>
  <si>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</si>
  <si>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</si>
  <si>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</si>
  <si>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</si>
  <si>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</si>
  <si>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</si>
  <si>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</si>
  <si>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</si>
  <si>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</si>
  <si>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</si>
  <si>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</si>
  <si>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</si>
  <si>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</si>
  <si>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</si>
  <si>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</si>
  <si>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</si>
  <si>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</si>
  <si>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</si>
  <si>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</si>
  <si>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</si>
  <si>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</si>
  <si>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</si>
  <si>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</si>
  <si>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</si>
  <si>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</si>
  <si>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</si>
  <si>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</si>
  <si>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</si>
  <si>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</si>
  <si>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</si>
  <si>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</si>
  <si>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</si>
  <si>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</si>
  <si>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</si>
  <si>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</si>
  <si>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</si>
  <si>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</si>
  <si>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</si>
  <si>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</si>
  <si>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</si>
  <si>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</si>
  <si>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</si>
  <si>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</si>
  <si>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</si>
  <si>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</si>
  <si>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</si>
  <si>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</si>
  <si>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</si>
  <si>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</si>
  <si>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</si>
  <si>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</si>
  <si>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</si>
  <si>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</si>
  <si>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</si>
  <si>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</si>
  <si>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</si>
  <si>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</si>
  <si>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</si>
  <si>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</si>
  <si>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</si>
  <si>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</si>
  <si>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</si>
  <si>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</si>
  <si>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</si>
  <si>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</si>
  <si>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</si>
  <si>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</si>
  <si>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</si>
  <si>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</si>
  <si>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</si>
  <si>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</si>
  <si>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</si>
  <si>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</si>
  <si>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</si>
  <si>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</si>
  <si>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</si>
  <si>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</si>
  <si>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</si>
  <si>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</si>
  <si>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</si>
  <si>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</si>
  <si>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</si>
  <si>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</si>
  <si>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</si>
  <si>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</si>
  <si>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</si>
  <si>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</si>
  <si>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</si>
  <si>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</si>
  <si>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</si>
  <si>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</si>
  <si>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</si>
  <si>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</si>
  <si>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</si>
  <si>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</si>
  <si>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</si>
  <si>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</si>
  <si>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</si>
  <si>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</si>
  <si>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</si>
  <si>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</si>
  <si>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</si>
  <si>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</si>
  <si>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</si>
  <si>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</si>
  <si>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</si>
  <si>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</si>
  <si>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</si>
  <si>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</si>
  <si>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</si>
  <si>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</si>
  <si>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</si>
  <si>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</si>
  <si>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</si>
  <si>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</si>
  <si>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</si>
  <si>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</si>
  <si>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</si>
  <si>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</si>
  <si>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</si>
  <si>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</si>
  <si>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</si>
  <si>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</si>
  <si>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</si>
  <si>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</si>
  <si>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</si>
  <si>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</si>
  <si>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</si>
  <si>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</si>
  <si>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</si>
  <si>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</si>
  <si>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</si>
  <si>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</si>
  <si>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</si>
  <si>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</si>
  <si>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</si>
  <si>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</si>
  <si>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</si>
  <si>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</si>
  <si>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</si>
  <si>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</si>
  <si>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</si>
  <si>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</si>
  <si>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</si>
  <si>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</si>
  <si>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</si>
  <si>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</si>
  <si>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</si>
  <si>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</si>
  <si>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</si>
  <si>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</si>
  <si>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</si>
  <si>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</si>
  <si>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</si>
  <si>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</si>
  <si>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</si>
  <si>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</si>
  <si>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</si>
  <si>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</si>
  <si>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</si>
  <si>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</si>
  <si>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</si>
  <si>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</si>
  <si>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</si>
  <si>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</si>
  <si>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</si>
  <si>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</si>
  <si>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</si>
  <si>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</si>
  <si>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</si>
  <si>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</si>
  <si>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</si>
  <si>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</si>
  <si>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</si>
  <si>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</si>
  <si>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</si>
  <si>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</si>
  <si>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</si>
  <si>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</si>
  <si>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</si>
  <si>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</si>
  <si>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</si>
  <si>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</si>
  <si>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</si>
  <si>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</si>
  <si>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</si>
  <si>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</si>
  <si>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</si>
  <si>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</si>
  <si>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</si>
  <si>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</si>
  <si>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</si>
  <si>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</si>
  <si>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</si>
  <si>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</si>
  <si>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</si>
  <si>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</si>
  <si>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</si>
  <si>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</si>
  <si>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</si>
  <si>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</si>
  <si>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</si>
  <si>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</si>
  <si>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</si>
  <si>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</si>
  <si>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</si>
  <si>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</si>
  <si>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</si>
  <si>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</si>
  <si>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</si>
  <si>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</si>
  <si>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</si>
  <si>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</si>
  <si>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</si>
  <si>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</si>
  <si>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</si>
  <si>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</si>
  <si>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</si>
  <si>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</si>
  <si>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</si>
  <si>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</si>
  <si>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</si>
  <si>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</si>
  <si>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</si>
  <si>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</si>
  <si>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</si>
  <si>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</si>
  <si>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</si>
  <si>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</si>
  <si>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</si>
  <si>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</si>
  <si>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</si>
  <si>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</si>
  <si>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</si>
  <si>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</si>
  <si>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</si>
  <si>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</si>
  <si>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</si>
  <si>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</si>
  <si>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</si>
  <si>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</si>
  <si>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</si>
  <si>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</si>
  <si>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</si>
  <si>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</si>
  <si>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</si>
  <si>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</si>
  <si>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</si>
  <si>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</si>
  <si>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</si>
  <si>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</si>
  <si>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</si>
  <si>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</si>
  <si>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</si>
  <si>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</si>
  <si>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</si>
  <si>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</si>
  <si>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</si>
  <si>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</si>
  <si>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</si>
  <si>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</si>
  <si>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</si>
  <si>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</si>
  <si>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</si>
  <si>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</si>
  <si>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</si>
  <si>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</si>
  <si>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</si>
  <si>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</si>
  <si>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</si>
  <si>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</si>
  <si>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</si>
  <si>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</si>
  <si>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</si>
  <si>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</si>
  <si>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</si>
  <si>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</si>
  <si>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</si>
  <si>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</si>
  <si>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</si>
  <si>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</si>
  <si>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</si>
  <si>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</si>
  <si>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</si>
  <si>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</si>
  <si>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</si>
  <si>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</si>
  <si>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</si>
  <si>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</si>
  <si>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</si>
  <si>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</si>
  <si>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</si>
  <si>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</si>
  <si>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</si>
  <si>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</si>
  <si>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</si>
  <si>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</si>
  <si>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</si>
  <si>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</si>
  <si>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</si>
  <si>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</si>
  <si>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</si>
  <si>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</si>
  <si>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</si>
  <si>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</si>
  <si>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</si>
  <si>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</si>
  <si>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</si>
  <si>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</si>
  <si>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</si>
  <si>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</si>
  <si>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</si>
  <si>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</si>
  <si>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</si>
  <si>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</si>
  <si>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</si>
  <si>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</si>
  <si>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</si>
  <si>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</si>
  <si>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</si>
  <si>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</si>
  <si>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</si>
  <si>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</si>
  <si>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</si>
  <si>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</si>
  <si>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</si>
  <si>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</si>
  <si>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</si>
  <si>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</si>
  <si>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</si>
  <si>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</si>
  <si>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</si>
  <si>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</si>
  <si>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</si>
  <si>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</si>
  <si>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</si>
  <si>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</si>
  <si>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</si>
  <si>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</si>
  <si>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</si>
  <si>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</si>
  <si>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</si>
  <si>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</si>
  <si>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</si>
  <si>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</si>
  <si>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</si>
  <si>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</si>
  <si>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</si>
  <si>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</si>
  <si>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</si>
  <si>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</si>
  <si>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</si>
  <si>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</si>
  <si>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</si>
  <si>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</si>
  <si>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</si>
  <si>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</si>
  <si>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</si>
  <si>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</si>
  <si>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</si>
  <si>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</si>
  <si>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</si>
  <si>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</si>
  <si>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</si>
  <si>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</si>
  <si>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</si>
  <si>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</si>
  <si>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</si>
  <si>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</si>
  <si>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</si>
  <si>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</si>
  <si>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</si>
  <si>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</si>
  <si>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</si>
  <si>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</si>
  <si>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</si>
  <si>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</si>
  <si>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</si>
  <si>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</si>
  <si>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</si>
  <si>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</si>
  <si>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</si>
  <si>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</si>
  <si>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</si>
  <si>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</si>
  <si>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</si>
  <si>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</si>
  <si>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</si>
  <si>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</si>
  <si>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</si>
  <si>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</si>
  <si>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</si>
  <si>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</si>
  <si>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</si>
  <si>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</si>
  <si>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</si>
  <si>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</si>
  <si>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</si>
  <si>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</si>
  <si>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</si>
  <si>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</si>
  <si>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</si>
  <si>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</si>
  <si>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</si>
  <si>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</si>
  <si>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</si>
  <si>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</si>
  <si>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</si>
  <si>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</si>
  <si>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</si>
  <si>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</si>
  <si>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</si>
  <si>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</si>
  <si>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</si>
  <si>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</si>
  <si>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</si>
  <si>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</si>
  <si>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</si>
  <si>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</si>
  <si>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</si>
  <si>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</si>
  <si>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</si>
  <si>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</si>
  <si>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</si>
  <si>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</si>
  <si>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</si>
  <si>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</si>
  <si>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</si>
  <si>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</si>
  <si>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</si>
  <si>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</si>
  <si>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</si>
  <si>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</si>
  <si>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</si>
  <si>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</si>
  <si>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</si>
  <si>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</si>
  <si>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</si>
  <si>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</si>
  <si>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</si>
  <si>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</si>
  <si>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</si>
  <si>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</si>
  <si>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</si>
  <si>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</si>
  <si>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</si>
  <si>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</si>
  <si>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</si>
  <si>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</si>
  <si>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</si>
  <si>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</si>
  <si>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</si>
  <si>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</si>
  <si>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</si>
  <si>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</si>
  <si>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</si>
  <si>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</si>
  <si>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</si>
  <si>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</si>
  <si>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</si>
  <si>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</si>
  <si>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</si>
  <si>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</si>
  <si>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</si>
  <si>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</si>
  <si>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</si>
  <si>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</si>
  <si>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</si>
  <si>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</si>
  <si>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</si>
  <si>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</si>
  <si>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</si>
  <si>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</si>
  <si>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</si>
  <si>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</si>
  <si>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</si>
  <si>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</si>
  <si>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</si>
  <si>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</si>
  <si>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</si>
  <si>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</si>
  <si>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</si>
  <si>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</si>
  <si>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</si>
  <si>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</si>
  <si>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</si>
  <si>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</si>
  <si>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</si>
  <si>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</si>
  <si>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</si>
  <si>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</si>
  <si>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</si>
  <si>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</si>
  <si>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</si>
  <si>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</si>
  <si>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</si>
  <si>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</si>
  <si>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</si>
  <si>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</si>
  <si>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</si>
  <si>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</si>
  <si>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</si>
  <si>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</si>
  <si>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</si>
  <si>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</si>
  <si>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</si>
  <si>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</si>
  <si>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</si>
  <si>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</si>
  <si>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</si>
  <si>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</si>
  <si>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</si>
  <si>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</si>
  <si>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</si>
  <si>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</si>
  <si>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</si>
  <si>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</si>
  <si>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</si>
  <si>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</si>
  <si>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</si>
  <si>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</si>
  <si>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</si>
  <si>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</si>
  <si>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</si>
  <si>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</si>
  <si>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</si>
  <si>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</si>
  <si>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</si>
  <si>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</si>
  <si>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</si>
  <si>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</si>
  <si>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</si>
  <si>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</si>
  <si>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</si>
  <si>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</si>
  <si>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</si>
  <si>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</si>
  <si>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</si>
  <si>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</si>
  <si>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</si>
  <si>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</si>
  <si>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</si>
  <si>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</si>
  <si>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</si>
  <si>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</si>
  <si>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</si>
  <si>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</si>
  <si>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</si>
  <si>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</si>
  <si>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</si>
  <si>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</si>
  <si>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</si>
  <si>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</si>
  <si>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</si>
  <si>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</si>
  <si>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</si>
  <si>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</si>
  <si>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</si>
  <si>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</si>
  <si>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</si>
  <si>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</si>
  <si>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</si>
  <si>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</si>
  <si>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</si>
  <si>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</si>
  <si>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</si>
  <si>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</si>
  <si>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</si>
  <si>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</si>
  <si>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</si>
  <si>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</si>
  <si>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</si>
  <si>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</si>
  <si>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</si>
  <si>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</si>
  <si>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</si>
  <si>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</si>
  <si>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</si>
  <si>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</si>
  <si>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</si>
  <si>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</si>
  <si>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</si>
  <si>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</si>
  <si>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</si>
  <si>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</si>
  <si>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</si>
  <si>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</si>
  <si>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</si>
  <si>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</si>
  <si>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</si>
  <si>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</si>
  <si>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</si>
  <si>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</si>
  <si>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</si>
  <si>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</si>
  <si>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</si>
  <si>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</si>
  <si>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</si>
  <si>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</si>
  <si>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</si>
  <si>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</si>
  <si>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</si>
  <si>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</si>
  <si>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</si>
  <si>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</si>
  <si>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</si>
  <si>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</si>
  <si>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</si>
  <si>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</si>
  <si>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</si>
  <si>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</si>
  <si>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</si>
  <si>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</si>
  <si>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</si>
  <si>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</si>
  <si>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</si>
  <si>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</si>
  <si>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</si>
  <si>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</si>
  <si>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</si>
  <si>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</si>
  <si>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</si>
  <si>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</si>
  <si>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</si>
  <si>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</si>
  <si>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</si>
  <si>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</si>
  <si>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</si>
  <si>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</si>
  <si>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</si>
  <si>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</si>
  <si>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</si>
  <si>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</si>
  <si>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</si>
  <si>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</si>
  <si>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</si>
  <si>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</si>
  <si>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</si>
  <si>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</si>
  <si>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</si>
  <si>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</si>
  <si>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</si>
  <si>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</si>
  <si>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</si>
  <si>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</si>
  <si>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</si>
  <si>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</si>
  <si>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</si>
  <si>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</si>
  <si>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</si>
  <si>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</si>
  <si>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</si>
  <si>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</si>
  <si>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</si>
  <si>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</si>
  <si>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</si>
  <si>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</si>
  <si>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</si>
  <si>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</si>
  <si>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</si>
  <si>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</si>
  <si>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</si>
  <si>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</si>
  <si>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</si>
  <si>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</si>
  <si>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</si>
  <si>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</si>
  <si>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</si>
  <si>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</si>
  <si>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</si>
  <si>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</si>
  <si>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</si>
  <si>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</si>
  <si>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</si>
  <si>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</si>
  <si>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</si>
  <si>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</si>
  <si>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</si>
  <si>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</si>
  <si>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</si>
  <si>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</si>
  <si>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</si>
  <si>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</si>
  <si>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</si>
  <si>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</si>
  <si>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</si>
  <si>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</si>
  <si>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</si>
  <si>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</si>
  <si>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</si>
  <si>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</si>
  <si>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</si>
  <si>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</si>
  <si>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</si>
  <si>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</si>
  <si>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</si>
  <si>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</si>
  <si>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</si>
  <si>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</si>
  <si>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</si>
  <si>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</si>
  <si>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</si>
  <si>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</si>
  <si>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</si>
  <si>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</si>
  <si>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</si>
  <si>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</si>
  <si>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</si>
  <si>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</si>
  <si>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</si>
  <si>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</si>
  <si>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</si>
  <si>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</si>
  <si>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</si>
  <si>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</si>
  <si>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</si>
  <si>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</si>
  <si>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</si>
  <si>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</si>
  <si>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</si>
  <si>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</si>
  <si>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</si>
  <si>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</si>
  <si>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</si>
  <si>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</si>
  <si>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</si>
  <si>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</si>
  <si>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</si>
  <si>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</si>
  <si>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</si>
  <si>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</si>
  <si>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</si>
  <si>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</si>
  <si>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</si>
  <si>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</si>
  <si>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</si>
  <si>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</si>
  <si>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</si>
  <si>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</si>
  <si>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</si>
  <si>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</si>
  <si>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</si>
  <si>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</si>
  <si>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</si>
  <si>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</si>
  <si>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</si>
  <si>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</si>
  <si>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</si>
  <si>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</si>
  <si>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</si>
  <si>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</si>
  <si>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</si>
  <si>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</si>
  <si>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</si>
  <si>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</si>
  <si>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</si>
  <si>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</si>
  <si>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</si>
  <si>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</si>
  <si>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</si>
  <si>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</si>
  <si>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</si>
  <si>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</si>
  <si>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</si>
  <si>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</si>
  <si>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</si>
  <si>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</si>
  <si>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</si>
  <si>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</si>
  <si>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</si>
  <si>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</si>
  <si>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</si>
  <si>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</si>
  <si>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</si>
  <si>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</si>
  <si>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</si>
  <si>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</si>
  <si>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</si>
  <si>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</si>
  <si>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</si>
  <si>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</si>
  <si>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</si>
  <si>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</si>
  <si>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</si>
  <si>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</si>
  <si>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</si>
  <si>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</si>
  <si>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</si>
  <si>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</si>
  <si>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</si>
  <si>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</si>
  <si>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</si>
  <si>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</si>
  <si>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</si>
  <si>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</si>
  <si>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</si>
  <si>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</si>
  <si>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</si>
  <si>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</si>
  <si>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</si>
  <si>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</si>
  <si>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</si>
  <si>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</si>
  <si>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</si>
  <si>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</si>
  <si>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</si>
  <si>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</si>
  <si>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</si>
  <si>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</si>
  <si>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</si>
  <si>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</si>
  <si>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</si>
  <si>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</si>
  <si>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</si>
  <si>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</si>
  <si>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</si>
  <si>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</si>
  <si>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</si>
  <si>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</si>
  <si>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</si>
  <si>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</si>
  <si>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</si>
  <si>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</si>
  <si>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</si>
  <si>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</si>
  <si>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</si>
  <si>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</si>
  <si>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</si>
  <si>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</si>
  <si>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</si>
  <si>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</si>
  <si>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</si>
  <si>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</si>
  <si>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</si>
  <si>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</si>
  <si>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</si>
  <si>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</si>
  <si>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</si>
  <si>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</si>
  <si>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</si>
  <si>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</si>
  <si>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</si>
  <si>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</si>
  <si>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</si>
  <si>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</si>
  <si>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</si>
  <si>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</si>
  <si>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</si>
  <si>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</si>
  <si>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</si>
  <si>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</si>
  <si>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</si>
  <si>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</si>
  <si>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</si>
  <si>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</si>
  <si>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</si>
  <si>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</si>
  <si>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</si>
  <si>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</si>
  <si>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</si>
  <si>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</si>
  <si>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</si>
  <si>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</si>
  <si>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</si>
  <si>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</si>
  <si>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</si>
  <si>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</si>
  <si>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</si>
  <si>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</si>
  <si>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</si>
  <si>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</si>
  <si>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</si>
  <si>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</si>
  <si>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</si>
  <si>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</si>
  <si>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</si>
  <si>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</si>
  <si>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</si>
  <si>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</si>
  <si>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</si>
  <si>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</si>
  <si>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</si>
  <si>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</si>
  <si>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</si>
  <si>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</si>
  <si>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</si>
  <si>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</si>
  <si>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</si>
  <si>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</si>
  <si>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</si>
  <si>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</si>
  <si>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</si>
  <si>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</si>
  <si>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</si>
  <si>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</si>
  <si>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</si>
  <si>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</si>
  <si>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</si>
  <si>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</si>
  <si>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</si>
  <si>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</si>
  <si>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</si>
  <si>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</si>
  <si>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</si>
  <si>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</si>
  <si>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</si>
  <si>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</si>
  <si>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</si>
  <si>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</si>
  <si>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</si>
  <si>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</si>
  <si>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</si>
  <si>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</si>
  <si>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</si>
  <si>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</si>
  <si>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</si>
  <si>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</si>
  <si>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</si>
  <si>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</si>
  <si>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</si>
  <si>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</si>
  <si>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</si>
  <si>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</si>
  <si>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</si>
  <si>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</si>
  <si>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</si>
  <si>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</si>
  <si>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</si>
  <si>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</si>
  <si>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</si>
  <si>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</si>
  <si>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</si>
  <si>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</si>
  <si>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</si>
  <si>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</si>
  <si>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</si>
  <si>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</si>
  <si>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</si>
  <si>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</si>
  <si>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</si>
  <si>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</si>
  <si>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</si>
  <si>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</si>
  <si>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</si>
  <si>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</si>
  <si>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</si>
  <si>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</si>
  <si>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</si>
  <si>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</si>
  <si>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</si>
  <si>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</si>
  <si>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</si>
  <si>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</si>
  <si>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</si>
  <si>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</si>
  <si>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</si>
  <si>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</si>
  <si>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</si>
  <si>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</si>
  <si>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</si>
  <si>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</si>
  <si>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</si>
  <si>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</si>
  <si>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</si>
  <si>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</si>
  <si>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</si>
  <si>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</si>
  <si>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</si>
  <si>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</si>
  <si>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</si>
  <si>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</si>
  <si>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</si>
  <si>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</si>
  <si>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</si>
  <si>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</si>
  <si>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</si>
  <si>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</si>
  <si>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</si>
  <si>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</si>
  <si>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</si>
  <si>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</si>
  <si>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</si>
  <si>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</si>
  <si>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</si>
  <si>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</si>
  <si>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</si>
  <si>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</si>
  <si>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</si>
  <si>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</si>
  <si>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</si>
  <si>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</si>
  <si>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</si>
  <si>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</si>
  <si>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</si>
  <si>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</si>
  <si>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</si>
  <si>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</si>
  <si>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</si>
  <si>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</si>
  <si>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</si>
  <si>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</si>
  <si>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</si>
  <si>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</si>
  <si>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</si>
  <si>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</si>
  <si>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</si>
  <si>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</si>
  <si>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</si>
  <si>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</si>
  <si>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</si>
  <si>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</si>
  <si>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</si>
  <si>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</si>
  <si>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</si>
  <si>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</si>
  <si>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</si>
  <si>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</si>
  <si>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</si>
  <si>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</si>
  <si>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</si>
  <si>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</si>
  <si>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</si>
  <si>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</si>
  <si>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</si>
  <si>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</si>
  <si>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</si>
  <si>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</si>
  <si>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</si>
  <si>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</si>
  <si>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</si>
  <si>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</si>
  <si>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</si>
  <si>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</si>
  <si>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</si>
  <si>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</si>
  <si>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</si>
  <si>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</si>
  <si>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</si>
  <si>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</si>
  <si>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</si>
  <si>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</si>
  <si>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</si>
  <si>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</si>
  <si>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</si>
  <si>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</si>
  <si>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</si>
  <si>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</si>
  <si>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</si>
  <si>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</si>
  <si>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</si>
  <si>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</si>
  <si>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</si>
  <si>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</si>
  <si>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</si>
  <si>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</si>
  <si>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</si>
  <si>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</si>
  <si>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</si>
  <si>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</si>
  <si>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</si>
  <si>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</si>
  <si>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</si>
  <si>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</si>
  <si>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</si>
  <si>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</si>
  <si>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</si>
  <si>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</si>
  <si>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</si>
  <si>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</si>
  <si>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</si>
  <si>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</si>
  <si>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</si>
  <si>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</si>
  <si>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</si>
  <si>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</si>
  <si>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</si>
  <si>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</si>
  <si>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</si>
  <si>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</si>
  <si>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</si>
  <si>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</si>
  <si>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</si>
  <si>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</si>
  <si>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</si>
  <si>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</si>
  <si>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</si>
  <si>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</si>
  <si>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</si>
  <si>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</si>
  <si>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</si>
  <si>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</si>
  <si>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</si>
  <si>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</si>
  <si>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</si>
  <si>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</si>
  <si>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</si>
  <si>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</si>
  <si>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</si>
  <si>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</si>
  <si>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</si>
  <si>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</si>
  <si>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</si>
  <si>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</si>
  <si>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</si>
  <si>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</si>
  <si>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</si>
  <si>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</si>
  <si>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</si>
  <si>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</si>
  <si>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</si>
  <si>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</si>
  <si>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</si>
  <si>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</si>
  <si>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</si>
  <si>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</si>
  <si>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</si>
  <si>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</si>
  <si>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</si>
  <si>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</si>
  <si>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</si>
  <si>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</si>
  <si>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</si>
  <si>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</si>
  <si>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</si>
  <si>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</si>
  <si>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</si>
  <si>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</si>
  <si>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</si>
  <si>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</si>
  <si>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</si>
  <si>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</si>
  <si>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</si>
  <si>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</si>
  <si>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</si>
  <si>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</si>
  <si>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</si>
  <si>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</si>
  <si>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</si>
  <si>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</si>
  <si>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</si>
  <si>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</si>
  <si>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</si>
  <si>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</si>
  <si>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</si>
  <si>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</si>
  <si>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</si>
  <si>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</si>
  <si>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</si>
  <si>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</si>
  <si>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</si>
  <si>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</si>
  <si>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</si>
  <si>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</si>
  <si>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</si>
  <si>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</si>
  <si>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</si>
  <si>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</si>
  <si>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</si>
  <si>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</si>
  <si>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</si>
  <si>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</si>
  <si>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</si>
  <si>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</si>
  <si>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</si>
  <si>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</si>
  <si>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</si>
  <si>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</si>
  <si>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</si>
  <si>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</si>
  <si>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</si>
  <si>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</si>
  <si>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</si>
  <si>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</si>
  <si>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</si>
  <si>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</si>
  <si>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</si>
  <si>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</si>
  <si>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</si>
  <si>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</si>
  <si>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</si>
  <si>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</si>
  <si>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</si>
  <si>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</si>
  <si>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</si>
  <si>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</si>
  <si>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</si>
  <si>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</si>
  <si>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</si>
  <si>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</si>
  <si>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</si>
  <si>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</si>
  <si>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</si>
  <si>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</si>
  <si>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</si>
  <si>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</si>
  <si>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</si>
  <si>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</si>
  <si>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</si>
  <si>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</si>
  <si>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</si>
  <si>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</si>
  <si>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</si>
  <si>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</si>
  <si>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</si>
  <si>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</si>
  <si>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</si>
  <si>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</si>
  <si>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</si>
  <si>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</si>
  <si>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</si>
  <si>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</si>
  <si>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</si>
  <si>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</si>
  <si>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</si>
  <si>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</si>
  <si>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</si>
  <si>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</si>
  <si>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</si>
  <si>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</si>
  <si>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</si>
  <si>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</si>
  <si>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</si>
  <si>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</si>
  <si>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</si>
  <si>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</si>
  <si>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</si>
  <si>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</si>
  <si>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</si>
  <si>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</si>
  <si>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</si>
  <si>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</si>
  <si>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</si>
  <si>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</si>
  <si>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</si>
  <si>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</si>
  <si>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</si>
  <si>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</si>
  <si>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</si>
  <si>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</si>
  <si>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</si>
  <si>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</si>
  <si>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</si>
  <si>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</si>
  <si>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</si>
  <si>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</si>
  <si>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</si>
  <si>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</si>
  <si>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</si>
  <si>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</si>
  <si>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</si>
  <si>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</si>
  <si>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</si>
  <si>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</si>
  <si>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</si>
  <si>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</si>
  <si>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</si>
  <si>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</si>
  <si>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</si>
  <si>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</si>
  <si>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</si>
  <si>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</si>
  <si>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</si>
  <si>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</si>
  <si>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</si>
  <si>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</si>
  <si>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</si>
  <si>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</si>
  <si>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</si>
  <si>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</si>
  <si>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</si>
  <si>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</si>
  <si>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</si>
  <si>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</si>
  <si>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</si>
  <si>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</si>
  <si>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</si>
  <si>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</si>
  <si>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</si>
  <si>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</si>
  <si>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</si>
  <si>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</si>
  <si>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</si>
  <si>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</si>
  <si>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</si>
  <si>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</si>
  <si>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</si>
  <si>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</si>
  <si>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</si>
  <si>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</si>
  <si>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</si>
  <si>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</si>
  <si>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</si>
  <si>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</si>
  <si>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</si>
  <si>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</si>
  <si>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</si>
  <si>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</si>
  <si>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</si>
  <si>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</si>
  <si>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</si>
  <si>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</si>
  <si>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</si>
  <si>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</si>
  <si>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</si>
  <si>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</si>
  <si>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</si>
  <si>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</si>
  <si>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</si>
  <si>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</si>
  <si>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</si>
  <si>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</si>
  <si>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</si>
  <si>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</si>
  <si>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</si>
  <si>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</si>
  <si>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LUGANS</t>
  </si>
  <si>
    <t>L'AVEYRON</t>
  </si>
  <si>
    <t>05128000</t>
  </si>
  <si>
    <t>18310006400033</t>
  </si>
  <si>
    <t>Agence de l'Eau Adour-Garonne</t>
  </si>
  <si>
    <t>34255833500051</t>
  </si>
  <si>
    <t>AQUASCOP BIOLOGIE</t>
  </si>
  <si>
    <t>IBMR-22-M163</t>
  </si>
  <si>
    <t>IBMR standard</t>
  </si>
  <si>
    <t>GAUCHE</t>
  </si>
  <si>
    <t>ETIAGE SEVERE</t>
  </si>
  <si>
    <t>ENSOLEILLE</t>
  </si>
  <si>
    <t>MOYENNE</t>
  </si>
  <si>
    <t>PARTIELLEMENT</t>
  </si>
  <si>
    <t>peu abondant</t>
  </si>
  <si>
    <t>Cf.</t>
  </si>
  <si>
    <t>NEWCOD</t>
  </si>
  <si>
    <t>Tapinothrix</t>
  </si>
  <si>
    <t>Tetrasporidium</t>
  </si>
  <si>
    <t>JOYCE LAMBERT, RACHEL LINARD, MARINE LIETOUT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</si>
</sst>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A116" sqref="A11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5306</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691064</v>
      </c>
      <c r="G10" s="98"/>
      <c r="H10" s="99"/>
    </row>
    <row r="11" spans="1:8" ht="15">
      <c r="A11" s="10" t="s">
        <v>2277</v>
      </c>
      <c r="B11" s="47">
        <v>44784</v>
      </c>
      <c r="D11" s="10" t="s">
        <v>2280</v>
      </c>
      <c r="E11" s="52">
        <v>6363180</v>
      </c>
      <c r="G11" s="98"/>
      <c r="H11" s="99"/>
    </row>
    <row r="12" spans="1:8" ht="15">
      <c r="A12" s="10" t="s">
        <v>2283</v>
      </c>
      <c r="B12" s="52" t="s">
        <v>5294</v>
      </c>
      <c r="D12" s="10" t="s">
        <v>2281</v>
      </c>
      <c r="E12" s="52">
        <v>690964</v>
      </c>
      <c r="G12" s="100"/>
      <c r="H12" s="101"/>
    </row>
    <row r="13" spans="1:5" ht="17.25" customHeight="1" thickBot="1">
      <c r="A13" s="2"/>
      <c r="B13" s="55"/>
      <c r="D13" s="10" t="s">
        <v>2282</v>
      </c>
      <c r="E13" s="52">
        <v>6363163</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691064</v>
      </c>
    </row>
    <row r="18" spans="1:3" ht="15">
      <c r="A18" s="112"/>
      <c r="B18" s="49" t="s">
        <v>2267</v>
      </c>
      <c r="C18" s="61">
        <f>E11</f>
        <v>6363180</v>
      </c>
    </row>
    <row r="19" spans="1:2" ht="15">
      <c r="A19" s="3" t="s">
        <v>2063</v>
      </c>
      <c r="B19" s="29">
        <v>597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7.8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18</v>
      </c>
      <c r="D35" s="28" t="s">
        <v>2284</v>
      </c>
      <c r="E35" s="32">
        <v>82</v>
      </c>
    </row>
    <row r="36" spans="1:5" s="7" customFormat="1" ht="15" customHeight="1">
      <c r="A36" s="5" t="s">
        <v>2113</v>
      </c>
      <c r="B36" s="30">
        <v>25</v>
      </c>
      <c r="C36" s="6"/>
      <c r="D36" s="8" t="s">
        <v>2112</v>
      </c>
      <c r="E36" s="30">
        <v>77</v>
      </c>
    </row>
    <row r="37" spans="1:5" s="7" customFormat="1" ht="15" customHeight="1">
      <c r="A37" s="5" t="s">
        <v>2111</v>
      </c>
      <c r="B37" s="30">
        <v>5.4</v>
      </c>
      <c r="C37" s="6"/>
      <c r="D37" s="8" t="s">
        <v>2110</v>
      </c>
      <c r="E37" s="30">
        <v>8.2</v>
      </c>
    </row>
    <row r="38" spans="1:5" s="7" customFormat="1" ht="15" customHeight="1">
      <c r="A38" s="5" t="s">
        <v>2115</v>
      </c>
      <c r="B38" s="30">
        <v>2.5</v>
      </c>
      <c r="C38" s="6"/>
      <c r="D38" s="8" t="s">
        <v>2115</v>
      </c>
      <c r="E38" s="30">
        <v>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2</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v>2</v>
      </c>
    </row>
    <row r="74" spans="1:5" s="15" customFormat="1" ht="15">
      <c r="A74" s="3" t="s">
        <v>2082</v>
      </c>
      <c r="B74" s="9">
        <v>3</v>
      </c>
      <c r="C74" s="6"/>
      <c r="D74" s="10" t="s">
        <v>2082</v>
      </c>
      <c r="E74" s="9">
        <v>4</v>
      </c>
    </row>
    <row r="75" spans="1:5" s="15" customFormat="1" ht="15">
      <c r="A75" s="3" t="s">
        <v>2081</v>
      </c>
      <c r="B75" s="9">
        <v>4</v>
      </c>
      <c r="C75" s="6"/>
      <c r="D75" s="10" t="s">
        <v>2081</v>
      </c>
      <c r="E75" s="9">
        <v>3</v>
      </c>
    </row>
    <row r="76" spans="1:5" s="15" customFormat="1" ht="15">
      <c r="A76" s="3" t="s">
        <v>2080</v>
      </c>
      <c r="B76" s="9">
        <v>3</v>
      </c>
      <c r="C76" s="6"/>
      <c r="D76" s="10" t="s">
        <v>2080</v>
      </c>
      <c r="E76" s="9">
        <v>2</v>
      </c>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1</v>
      </c>
      <c r="C84" s="6"/>
      <c r="D84" s="10" t="s">
        <v>2074</v>
      </c>
      <c r="E84" s="9">
        <v>1</v>
      </c>
    </row>
    <row r="85" spans="1:5" s="15" customFormat="1" ht="15">
      <c r="A85" s="3" t="s">
        <v>2073</v>
      </c>
      <c r="B85" s="9">
        <v>3</v>
      </c>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0.5</v>
      </c>
      <c r="E97" s="89">
        <v>0.2</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0.03</v>
      </c>
      <c r="E98" s="89">
        <v>0.02</v>
      </c>
      <c r="F98" s="35" t="s">
        <v>2290</v>
      </c>
      <c r="G98" s="79"/>
      <c r="H98" s="80"/>
    </row>
    <row r="99" spans="1:8" ht="15">
      <c r="A99" s="33" t="s">
        <v>1088</v>
      </c>
      <c r="B99" s="20" t="str">
        <f>IF(A99="NEWCOD",IF(ISBLANK(G99),"renseigner le champ 'Nouveau taxon'",G99),VLOOKUP(A99,'Ref Taxo'!A:B,2,FALSE))</f>
        <v>Lyngbya</v>
      </c>
      <c r="C99" s="21">
        <f>IF(A99="NEWCOD",IF(ISBLANK(H99),"NoCod",H99),VLOOKUP(A99,'Ref Taxo'!A:D,4,FALSE))</f>
        <v>1107</v>
      </c>
      <c r="D99" s="34"/>
      <c r="E99" s="89">
        <v>0.01</v>
      </c>
      <c r="F99" s="35" t="s">
        <v>2290</v>
      </c>
      <c r="G99" s="79"/>
      <c r="H99" s="80"/>
    </row>
    <row r="100" spans="1:8" ht="15">
      <c r="A100" s="33" t="s">
        <v>5303</v>
      </c>
      <c r="B100" s="20" t="str">
        <f>IF(A100="NEWCOD",IF(ISBLANK(G100),"renseigner le champ 'Nouveau taxon'",G100),VLOOKUP(A100,'Ref Taxo'!A:B,2,FALSE))</f>
        <v>Tetrasporidium</v>
      </c>
      <c r="C100" s="21">
        <f>IF(A100="NEWCOD",IF(ISBLANK(H100),"NoCod",H100),VLOOKUP(A100,'Ref Taxo'!A:D,4,FALSE))</f>
        <v>44517</v>
      </c>
      <c r="D100" s="34">
        <v>0.01</v>
      </c>
      <c r="E100" s="89"/>
      <c r="F100" s="35" t="s">
        <v>2290</v>
      </c>
      <c r="G100" s="79" t="s">
        <v>5305</v>
      </c>
      <c r="H100" s="80">
        <v>44517</v>
      </c>
    </row>
    <row r="101" spans="1:8" ht="15">
      <c r="A101" s="33" t="s">
        <v>5303</v>
      </c>
      <c r="B101" s="20" t="str">
        <f>IF(A101="NEWCOD",IF(ISBLANK(G101),"renseigner le champ 'Nouveau taxon'",G101),VLOOKUP(A101,'Ref Taxo'!A:B,2,FALSE))</f>
        <v>Tapinothrix</v>
      </c>
      <c r="C101" s="21">
        <f>IF(A101="NEWCOD",IF(ISBLANK(H101),"NoCod",H101),VLOOKUP(A101,'Ref Taxo'!A:D,4,FALSE))</f>
        <v>45056</v>
      </c>
      <c r="D101" s="34">
        <v>0.01</v>
      </c>
      <c r="E101" s="89"/>
      <c r="F101" s="35" t="s">
        <v>2290</v>
      </c>
      <c r="G101" s="79" t="s">
        <v>5304</v>
      </c>
      <c r="H101" s="80">
        <v>45056</v>
      </c>
    </row>
    <row r="102" spans="1:8" ht="15">
      <c r="A102" s="33" t="s">
        <v>1306</v>
      </c>
      <c r="B102" s="20" t="str">
        <f>IF(A102="NEWCOD",IF(ISBLANK(G102),"renseigner le champ 'Nouveau taxon'",G102),VLOOKUP(A102,'Ref Taxo'!A:B,2,FALSE))</f>
        <v>Oscillatoria</v>
      </c>
      <c r="C102" s="21">
        <f>IF(A102="NEWCOD",IF(ISBLANK(H102),"NoCod",H102),VLOOKUP(A102,'Ref Taxo'!A:D,4,FALSE))</f>
        <v>1108</v>
      </c>
      <c r="D102" s="34">
        <v>0.01</v>
      </c>
      <c r="E102" s="89">
        <v>0.01</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c r="E103" s="89">
        <v>0.01</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0.01</v>
      </c>
      <c r="E104" s="89">
        <v>0.1</v>
      </c>
      <c r="F104" s="35" t="s">
        <v>2290</v>
      </c>
      <c r="G104" s="79"/>
      <c r="H104" s="80"/>
    </row>
    <row r="105" spans="1:8" ht="15">
      <c r="A105" s="33" t="s">
        <v>435</v>
      </c>
      <c r="B105" s="20" t="str">
        <f>IF(A105="NEWCOD",IF(ISBLANK(G105),"renseigner le champ 'Nouveau taxon'",G105),VLOOKUP(A105,'Ref Taxo'!A:B,2,FALSE))</f>
        <v>Cinclidotus riparius</v>
      </c>
      <c r="C105" s="21">
        <f>IF(A105="NEWCOD",IF(ISBLANK(H105),"NoCod",H105),VLOOKUP(A105,'Ref Taxo'!A:D,4,FALSE))</f>
        <v>1321</v>
      </c>
      <c r="D105" s="34">
        <v>0.05</v>
      </c>
      <c r="E105" s="89">
        <v>0.01</v>
      </c>
      <c r="F105" s="35" t="s">
        <v>2290</v>
      </c>
      <c r="G105" s="79"/>
      <c r="H105" s="80"/>
    </row>
    <row r="106" spans="1:8" ht="15">
      <c r="A106" s="33" t="s">
        <v>733</v>
      </c>
      <c r="B106" s="20" t="str">
        <f>IF(A106="NEWCOD",IF(ISBLANK(G106),"renseigner le champ 'Nouveau taxon'",G106),VLOOKUP(A106,'Ref Taxo'!A:B,2,FALSE))</f>
        <v>Fissidens crassipes</v>
      </c>
      <c r="C106" s="21">
        <f>IF(A106="NEWCOD",IF(ISBLANK(H106),"NoCod",H106),VLOOKUP(A106,'Ref Taxo'!A:D,4,FALSE))</f>
        <v>1294</v>
      </c>
      <c r="D106" s="34">
        <v>0.01</v>
      </c>
      <c r="E106" s="89">
        <v>0.01</v>
      </c>
      <c r="F106" s="35" t="s">
        <v>2290</v>
      </c>
      <c r="G106" s="79"/>
      <c r="H106" s="80"/>
    </row>
    <row r="107" spans="1:8" ht="15">
      <c r="A107" s="33" t="s">
        <v>768</v>
      </c>
      <c r="B107" s="20" t="str">
        <f>IF(A107="NEWCOD",IF(ISBLANK(G107),"renseigner le champ 'Nouveau taxon'",G107),VLOOKUP(A107,'Ref Taxo'!A:B,2,FALSE))</f>
        <v>Fontinalis antipyretica</v>
      </c>
      <c r="C107" s="21">
        <f>IF(A107="NEWCOD",IF(ISBLANK(H107),"NoCod",H107),VLOOKUP(A107,'Ref Taxo'!A:D,4,FALSE))</f>
        <v>1310</v>
      </c>
      <c r="D107" s="34"/>
      <c r="E107" s="89">
        <v>0.01</v>
      </c>
      <c r="F107" s="35" t="s">
        <v>2290</v>
      </c>
      <c r="G107" s="79"/>
      <c r="H107" s="80"/>
    </row>
    <row r="108" spans="1:8" ht="15">
      <c r="A108" s="33" t="s">
        <v>1035</v>
      </c>
      <c r="B108" s="20" t="str">
        <f>IF(A108="NEWCOD",IF(ISBLANK(G108),"renseigner le champ 'Nouveau taxon'",G108),VLOOKUP(A108,'Ref Taxo'!A:B,2,FALSE))</f>
        <v>Leptodictyum riparium</v>
      </c>
      <c r="C108" s="21">
        <f>IF(A108="NEWCOD",IF(ISBLANK(H108),"NoCod",H108),VLOOKUP(A108,'Ref Taxo'!A:D,4,FALSE))</f>
        <v>1244</v>
      </c>
      <c r="D108" s="34">
        <v>1.7</v>
      </c>
      <c r="E108" s="89">
        <v>0.35</v>
      </c>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0.01</v>
      </c>
      <c r="E109" s="89"/>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v>0.01</v>
      </c>
      <c r="E110" s="89"/>
      <c r="F110" s="35" t="s">
        <v>2290</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0.01</v>
      </c>
      <c r="E111" s="89">
        <v>0.01</v>
      </c>
      <c r="F111" s="35" t="s">
        <v>5302</v>
      </c>
      <c r="G111" s="79"/>
      <c r="H111" s="80"/>
    </row>
    <row r="112" spans="1:8" ht="15">
      <c r="A112" s="33" t="s">
        <v>2013</v>
      </c>
      <c r="B112" s="20" t="str">
        <f>IF(A112="NEWCOD",IF(ISBLANK(G112),"renseigner le champ 'Nouveau taxon'",G112),VLOOKUP(A112,'Ref Taxo'!A:B,2,FALSE))</f>
        <v>Veronica beccabunga</v>
      </c>
      <c r="C112" s="21">
        <f>IF(A112="NEWCOD",IF(ISBLANK(H112),"NoCod",H112),VLOOKUP(A112,'Ref Taxo'!A:D,4,FALSE))</f>
        <v>1957</v>
      </c>
      <c r="D112" s="34"/>
      <c r="E112" s="89">
        <v>0.01</v>
      </c>
      <c r="F112" s="35" t="s">
        <v>2290</v>
      </c>
      <c r="G112" s="79"/>
      <c r="H112" s="80"/>
    </row>
    <row r="113" spans="1:8" ht="15">
      <c r="A113" s="33" t="s">
        <v>796</v>
      </c>
      <c r="B113" s="20" t="str">
        <f>IF(A113="NEWCOD",IF(ISBLANK(G113),"renseigner le champ 'Nouveau taxon'",G113),VLOOKUP(A113,'Ref Taxo'!A:B,2,FALSE))</f>
        <v>Glechoma hederacea</v>
      </c>
      <c r="C113" s="21">
        <f>IF(A113="NEWCOD",IF(ISBLANK(H113),"NoCod",H113),VLOOKUP(A113,'Ref Taxo'!A:D,4,FALSE))</f>
        <v>19767</v>
      </c>
      <c r="D113" s="34"/>
      <c r="E113" s="89">
        <v>0.01</v>
      </c>
      <c r="F113" s="35" t="s">
        <v>2290</v>
      </c>
      <c r="G113" s="79"/>
      <c r="H113" s="80"/>
    </row>
    <row r="114" spans="1:8" ht="15">
      <c r="A114" s="33" t="s">
        <v>1835</v>
      </c>
      <c r="B114" s="20" t="str">
        <f>IF(A114="NEWCOD",IF(ISBLANK(G114),"renseigner le champ 'Nouveau taxon'",G114),VLOOKUP(A114,'Ref Taxo'!A:B,2,FALSE))</f>
        <v>Solanum dulcamara</v>
      </c>
      <c r="C114" s="21">
        <f>IF(A114="NEWCOD",IF(ISBLANK(H114),"NoCod",H114),VLOOKUP(A114,'Ref Taxo'!A:D,4,FALSE))</f>
        <v>1964</v>
      </c>
      <c r="D114" s="34"/>
      <c r="E114" s="89">
        <v>0.01</v>
      </c>
      <c r="F114" s="35" t="s">
        <v>2290</v>
      </c>
      <c r="G114" s="79"/>
      <c r="H114" s="80"/>
    </row>
    <row r="115" spans="1:8" ht="15">
      <c r="A115" s="33" t="s">
        <v>1026</v>
      </c>
      <c r="B115" s="20" t="str">
        <f>IF(A115="NEWCOD",IF(ISBLANK(G115),"renseigner le champ 'Nouveau taxon'",G115),VLOOKUP(A115,'Ref Taxo'!A:B,2,FALSE))</f>
        <v>Lemna minor</v>
      </c>
      <c r="C115" s="21">
        <f>IF(A115="NEWCOD",IF(ISBLANK(H115),"NoCod",H115),VLOOKUP(A115,'Ref Taxo'!A:D,4,FALSE))</f>
        <v>1626</v>
      </c>
      <c r="D115" s="34">
        <v>0.01</v>
      </c>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v>0.01</v>
      </c>
      <c r="E116" s="89">
        <v>0.01</v>
      </c>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Mikael Tréguier</cp:lastModifiedBy>
  <cp:lastPrinted>2017-08-03T14:39:23Z</cp:lastPrinted>
  <dcterms:created xsi:type="dcterms:W3CDTF">2017-07-26T12:29:11Z</dcterms:created>
  <dcterms:modified xsi:type="dcterms:W3CDTF">2022-12-22T09:11:00Z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